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1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NAM'!$A$3:$AI$27</definedName>
    <definedName name="_xlnm._FilterDatabase" localSheetId="0" hidden="1">'HK1'!$A$3:$AI$27</definedName>
    <definedName name="_xlnm._FilterDatabase" localSheetId="1" hidden="1">'HK2'!$A$3:$AI$27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3" l="1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4" i="3"/>
  <c r="AH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V26" i="2"/>
  <c r="V25" i="2"/>
  <c r="V24" i="2"/>
  <c r="AH24" i="2" s="1"/>
  <c r="V23" i="2"/>
  <c r="V22" i="2"/>
  <c r="V21" i="2"/>
  <c r="V20" i="2"/>
  <c r="AH20" i="2" s="1"/>
  <c r="V19" i="2"/>
  <c r="V18" i="2"/>
  <c r="V17" i="2"/>
  <c r="V16" i="2"/>
  <c r="AH16" i="2" s="1"/>
  <c r="V15" i="2"/>
  <c r="V14" i="2"/>
  <c r="V13" i="2"/>
  <c r="V12" i="2"/>
  <c r="AH12" i="2" s="1"/>
  <c r="V11" i="2"/>
  <c r="V10" i="2"/>
  <c r="V9" i="2"/>
  <c r="V8" i="2"/>
  <c r="AH8" i="2" s="1"/>
  <c r="V7" i="2"/>
  <c r="V6" i="2"/>
  <c r="V5" i="2"/>
  <c r="V4" i="2"/>
  <c r="AH4" i="2" s="1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N26" i="2"/>
  <c r="N25" i="2"/>
  <c r="N24" i="2"/>
  <c r="N23" i="2"/>
  <c r="AH23" i="2" s="1"/>
  <c r="N22" i="2"/>
  <c r="N21" i="2"/>
  <c r="N20" i="2"/>
  <c r="N19" i="2"/>
  <c r="AH19" i="2" s="1"/>
  <c r="N18" i="2"/>
  <c r="N17" i="2"/>
  <c r="N16" i="2"/>
  <c r="N15" i="2"/>
  <c r="AH15" i="2" s="1"/>
  <c r="N14" i="2"/>
  <c r="N13" i="2"/>
  <c r="N12" i="2"/>
  <c r="N11" i="2"/>
  <c r="AH11" i="2" s="1"/>
  <c r="N10" i="2"/>
  <c r="N9" i="2"/>
  <c r="N8" i="2"/>
  <c r="N7" i="2"/>
  <c r="AH7" i="2" s="1"/>
  <c r="N6" i="2"/>
  <c r="N5" i="2"/>
  <c r="N4" i="2"/>
  <c r="I26" i="2"/>
  <c r="AH26" i="2" s="1"/>
  <c r="I25" i="2"/>
  <c r="AH25" i="2" s="1"/>
  <c r="I24" i="2"/>
  <c r="I23" i="2"/>
  <c r="I22" i="2"/>
  <c r="AH22" i="2" s="1"/>
  <c r="I21" i="2"/>
  <c r="AH21" i="2" s="1"/>
  <c r="I20" i="2"/>
  <c r="I19" i="2"/>
  <c r="I18" i="2"/>
  <c r="AH18" i="2" s="1"/>
  <c r="I17" i="2"/>
  <c r="AH17" i="2" s="1"/>
  <c r="I16" i="2"/>
  <c r="I15" i="2"/>
  <c r="I14" i="2"/>
  <c r="AH14" i="2" s="1"/>
  <c r="I13" i="2"/>
  <c r="AH13" i="2" s="1"/>
  <c r="I12" i="2"/>
  <c r="I11" i="2"/>
  <c r="I10" i="2"/>
  <c r="AH10" i="2" s="1"/>
  <c r="I9" i="2"/>
  <c r="AH9" i="2" s="1"/>
  <c r="I8" i="2"/>
  <c r="I7" i="2"/>
  <c r="I6" i="2"/>
  <c r="AH6" i="2" s="1"/>
  <c r="I5" i="2"/>
  <c r="AH5" i="2" s="1"/>
  <c r="I4" i="2"/>
  <c r="AH27" i="1"/>
  <c r="AE26" i="1" l="1"/>
  <c r="Y26" i="1"/>
  <c r="AB25" i="1"/>
  <c r="AE24" i="1"/>
  <c r="Y24" i="1"/>
  <c r="R24" i="1"/>
  <c r="Y23" i="1"/>
  <c r="V23" i="1" l="1"/>
  <c r="AE14" i="1"/>
  <c r="Y20" i="1"/>
  <c r="Y22" i="1"/>
  <c r="AE22" i="1"/>
  <c r="R23" i="1"/>
  <c r="AB6" i="1"/>
  <c r="AB22" i="1"/>
  <c r="AB24" i="1"/>
  <c r="AE25" i="1"/>
  <c r="Y6" i="1"/>
  <c r="AE6" i="1"/>
  <c r="R7" i="1"/>
  <c r="R19" i="1"/>
  <c r="V6" i="1"/>
  <c r="N19" i="1"/>
  <c r="Y7" i="1"/>
  <c r="R11" i="1"/>
  <c r="AE13" i="1"/>
  <c r="I14" i="1"/>
  <c r="N14" i="1"/>
  <c r="R14" i="1"/>
  <c r="AB17" i="1"/>
  <c r="V18" i="1"/>
  <c r="Y4" i="1"/>
  <c r="Y8" i="1"/>
  <c r="I19" i="1"/>
  <c r="V7" i="1"/>
  <c r="AB16" i="1"/>
  <c r="N4" i="1"/>
  <c r="R5" i="1"/>
  <c r="AB5" i="1"/>
  <c r="Y9" i="1"/>
  <c r="AB10" i="1"/>
  <c r="AE11" i="1"/>
  <c r="Y13" i="1"/>
  <c r="AE18" i="1"/>
  <c r="AB4" i="1"/>
  <c r="AE8" i="1"/>
  <c r="I9" i="1"/>
  <c r="N9" i="1"/>
  <c r="V9" i="1"/>
  <c r="AB9" i="1"/>
  <c r="Y10" i="1"/>
  <c r="AE10" i="1"/>
  <c r="AB11" i="1"/>
  <c r="R12" i="1"/>
  <c r="Y12" i="1"/>
  <c r="AE12" i="1"/>
  <c r="AB13" i="1"/>
  <c r="V15" i="1"/>
  <c r="AE15" i="1"/>
  <c r="V16" i="1"/>
  <c r="AE17" i="1"/>
  <c r="R18" i="1"/>
  <c r="Y19" i="1"/>
  <c r="I20" i="1"/>
  <c r="N20" i="1"/>
  <c r="R21" i="1"/>
  <c r="AB21" i="1"/>
  <c r="V22" i="1"/>
  <c r="V25" i="1"/>
  <c r="I4" i="1"/>
  <c r="R26" i="1"/>
  <c r="V11" i="1"/>
  <c r="R15" i="1"/>
  <c r="AB15" i="1"/>
  <c r="Y16" i="1"/>
  <c r="AE16" i="1"/>
  <c r="V19" i="1"/>
  <c r="AB20" i="1"/>
  <c r="R25" i="1"/>
  <c r="V4" i="1"/>
  <c r="N7" i="1"/>
  <c r="N8" i="1"/>
  <c r="R9" i="1"/>
  <c r="N13" i="1"/>
  <c r="V13" i="1"/>
  <c r="R16" i="1"/>
  <c r="N18" i="1"/>
  <c r="AE19" i="1"/>
  <c r="V20" i="1"/>
  <c r="N23" i="1"/>
  <c r="N24" i="1"/>
  <c r="R4" i="1"/>
  <c r="Y5" i="1"/>
  <c r="AE5" i="1"/>
  <c r="I6" i="1"/>
  <c r="N6" i="1"/>
  <c r="R6" i="1"/>
  <c r="AE7" i="1"/>
  <c r="V8" i="1"/>
  <c r="AB8" i="1"/>
  <c r="V10" i="1"/>
  <c r="I11" i="1"/>
  <c r="N11" i="1"/>
  <c r="Y11" i="1"/>
  <c r="I12" i="1"/>
  <c r="N12" i="1"/>
  <c r="R13" i="1"/>
  <c r="Y14" i="1"/>
  <c r="I17" i="1"/>
  <c r="N17" i="1"/>
  <c r="V17" i="1"/>
  <c r="AB18" i="1"/>
  <c r="AB19" i="1"/>
  <c r="R20" i="1"/>
  <c r="Y21" i="1"/>
  <c r="AE21" i="1"/>
  <c r="I22" i="1"/>
  <c r="N22" i="1"/>
  <c r="R22" i="1"/>
  <c r="AE23" i="1"/>
  <c r="V24" i="1"/>
  <c r="I25" i="1"/>
  <c r="N25" i="1"/>
  <c r="Y25" i="1"/>
  <c r="I26" i="1"/>
  <c r="N26" i="1"/>
  <c r="I7" i="1"/>
  <c r="I8" i="1"/>
  <c r="I13" i="1"/>
  <c r="AB14" i="1"/>
  <c r="Y17" i="1"/>
  <c r="I18" i="1"/>
  <c r="I23" i="1"/>
  <c r="I24" i="1"/>
  <c r="AE4" i="1"/>
  <c r="I5" i="1"/>
  <c r="N5" i="1"/>
  <c r="V5" i="1"/>
  <c r="AB7" i="1"/>
  <c r="R8" i="1"/>
  <c r="AE9" i="1"/>
  <c r="I10" i="1"/>
  <c r="N10" i="1"/>
  <c r="R10" i="1"/>
  <c r="V12" i="1"/>
  <c r="AB12" i="1"/>
  <c r="V14" i="1"/>
  <c r="I15" i="1"/>
  <c r="N15" i="1"/>
  <c r="Y15" i="1"/>
  <c r="I16" i="1"/>
  <c r="N16" i="1"/>
  <c r="R17" i="1"/>
  <c r="Y18" i="1"/>
  <c r="AE20" i="1"/>
  <c r="AH20" i="1" s="1"/>
  <c r="I21" i="1"/>
  <c r="N21" i="1"/>
  <c r="V21" i="1"/>
  <c r="AB23" i="1"/>
  <c r="V26" i="1"/>
  <c r="AB26" i="1"/>
  <c r="AI27" i="3"/>
  <c r="AG28" i="3"/>
  <c r="AF28" i="3"/>
  <c r="AE28" i="3"/>
  <c r="AC28" i="3"/>
  <c r="AB28" i="3"/>
  <c r="AA28" i="3"/>
  <c r="Y28" i="3"/>
  <c r="X28" i="3"/>
  <c r="W28" i="3"/>
  <c r="U28" i="3"/>
  <c r="T28" i="3"/>
  <c r="Q28" i="3"/>
  <c r="P28" i="3"/>
  <c r="O28" i="3"/>
  <c r="M28" i="3"/>
  <c r="L28" i="3"/>
  <c r="K28" i="3"/>
  <c r="I28" i="3"/>
  <c r="H28" i="3"/>
  <c r="G28" i="3"/>
  <c r="E28" i="3"/>
  <c r="A27" i="3"/>
  <c r="AI26" i="3"/>
  <c r="A26" i="3"/>
  <c r="AI25" i="3"/>
  <c r="A25" i="3"/>
  <c r="AI24" i="3"/>
  <c r="A24" i="3"/>
  <c r="AI23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S28" i="3"/>
  <c r="A4" i="3"/>
  <c r="AI27" i="2"/>
  <c r="AE28" i="2"/>
  <c r="AD28" i="2"/>
  <c r="AB28" i="2"/>
  <c r="AA28" i="2"/>
  <c r="X28" i="2"/>
  <c r="W28" i="2"/>
  <c r="V28" i="2"/>
  <c r="T28" i="2"/>
  <c r="S28" i="2"/>
  <c r="P28" i="2"/>
  <c r="O28" i="2"/>
  <c r="N28" i="2"/>
  <c r="L28" i="2"/>
  <c r="K28" i="2"/>
  <c r="H28" i="2"/>
  <c r="G28" i="2"/>
  <c r="F28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28" i="2"/>
  <c r="A4" i="2"/>
  <c r="AI27" i="1"/>
  <c r="AF28" i="1"/>
  <c r="AA28" i="1"/>
  <c r="X28" i="1"/>
  <c r="W28" i="1"/>
  <c r="T28" i="1"/>
  <c r="S28" i="1"/>
  <c r="P28" i="1"/>
  <c r="O28" i="1"/>
  <c r="M28" i="1"/>
  <c r="L28" i="1"/>
  <c r="K28" i="1"/>
  <c r="H28" i="1"/>
  <c r="G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C28" i="1"/>
  <c r="A4" i="1"/>
  <c r="AH6" i="1" l="1"/>
  <c r="AI6" i="1" s="1"/>
  <c r="AH9" i="1"/>
  <c r="AH23" i="1"/>
  <c r="AI23" i="1" s="1"/>
  <c r="AH26" i="1"/>
  <c r="AI26" i="1" s="1"/>
  <c r="AH5" i="1"/>
  <c r="AI5" i="1" s="1"/>
  <c r="AH24" i="1"/>
  <c r="AI24" i="1" s="1"/>
  <c r="AH17" i="1"/>
  <c r="AI17" i="1" s="1"/>
  <c r="AH25" i="1"/>
  <c r="AI25" i="1" s="1"/>
  <c r="AH14" i="1"/>
  <c r="AI14" i="1" s="1"/>
  <c r="AH21" i="1"/>
  <c r="AI21" i="1" s="1"/>
  <c r="AH16" i="1"/>
  <c r="AI16" i="1" s="1"/>
  <c r="AH12" i="1"/>
  <c r="AI12" i="1" s="1"/>
  <c r="AH22" i="1"/>
  <c r="AI22" i="1" s="1"/>
  <c r="AH4" i="1"/>
  <c r="AI4" i="1" s="1"/>
  <c r="AH15" i="1"/>
  <c r="AI15" i="1" s="1"/>
  <c r="AH19" i="1"/>
  <c r="AI19" i="1" s="1"/>
  <c r="AH10" i="1"/>
  <c r="AI10" i="1" s="1"/>
  <c r="AH18" i="1"/>
  <c r="AH7" i="1"/>
  <c r="AI7" i="1" s="1"/>
  <c r="AH8" i="1"/>
  <c r="AI8" i="1" s="1"/>
  <c r="AH11" i="1"/>
  <c r="AI11" i="1" s="1"/>
  <c r="AH13" i="1"/>
  <c r="AI13" i="1" s="1"/>
  <c r="AI18" i="1"/>
  <c r="AI9" i="1"/>
  <c r="AI20" i="1"/>
  <c r="AB28" i="1"/>
  <c r="R28" i="1"/>
  <c r="AE28" i="1"/>
  <c r="AI4" i="2"/>
  <c r="Y28" i="1"/>
  <c r="J28" i="1"/>
  <c r="N28" i="1"/>
  <c r="V28" i="1"/>
  <c r="AD28" i="1"/>
  <c r="J28" i="2"/>
  <c r="R28" i="2"/>
  <c r="Z28" i="2"/>
  <c r="AI7" i="2"/>
  <c r="E28" i="1"/>
  <c r="Q28" i="1"/>
  <c r="I28" i="1"/>
  <c r="U28" i="1"/>
  <c r="AG28" i="1"/>
  <c r="F28" i="1"/>
  <c r="Z28" i="1"/>
  <c r="E28" i="2"/>
  <c r="I28" i="2"/>
  <c r="M28" i="2"/>
  <c r="Q28" i="2"/>
  <c r="U28" i="2"/>
  <c r="Y28" i="2"/>
  <c r="AC28" i="2"/>
  <c r="AG28" i="2"/>
  <c r="F28" i="3"/>
  <c r="J28" i="3"/>
  <c r="N28" i="3"/>
  <c r="R28" i="3"/>
  <c r="V28" i="3"/>
  <c r="Z28" i="3"/>
  <c r="AD28" i="3"/>
  <c r="AH28" i="3" l="1"/>
  <c r="AI1" i="3" s="1"/>
  <c r="AI4" i="3"/>
  <c r="AH28" i="1"/>
  <c r="AI1" i="1" s="1"/>
  <c r="AH28" i="2"/>
  <c r="AI1" i="2" s="1"/>
</calcChain>
</file>

<file path=xl/sharedStrings.xml><?xml version="1.0" encoding="utf-8"?>
<sst xmlns="http://schemas.openxmlformats.org/spreadsheetml/2006/main" count="336" uniqueCount="82">
  <si>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</si>
  <si>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</si>
  <si>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</si>
  <si>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</si>
  <si>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</si>
  <si>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</si>
  <si>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</si>
  <si>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</si>
  <si>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</si>
  <si>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</si>
  <si>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</si>
  <si>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</si>
  <si>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</si>
  <si>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</si>
  <si>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</si>
  <si>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</si>
  <si>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</si>
  <si>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</si>
  <si>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</si>
  <si>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</si>
  <si>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</si>
  <si>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</si>
  <si>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</si>
  <si>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</si>
  <si>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</si>
  <si>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</si>
  <si>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</si>
  <si>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</si>
  <si>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</si>
  <si>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</si>
  <si>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</si>
  <si>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</si>
  <si>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</si>
  <si>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01013016</t>
  </si>
  <si>
    <t>Khoa CN Động lực</t>
  </si>
  <si>
    <t>Đặng Thái Sơn</t>
  </si>
  <si>
    <t>01013021</t>
  </si>
  <si>
    <t>Hà Quốc Bảo</t>
  </si>
  <si>
    <t>01013029</t>
  </si>
  <si>
    <t>Hồ Văn Hóa</t>
  </si>
  <si>
    <t>01013022</t>
  </si>
  <si>
    <t>Hoàng Phúc Bảo</t>
  </si>
  <si>
    <t>01013027</t>
  </si>
  <si>
    <t>Kiều Trung Tín</t>
  </si>
  <si>
    <t>01013003</t>
  </si>
  <si>
    <t>Nguyễn Anh Tuấn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</si>
  <si>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</si>
  <si>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</si>
  <si>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</si>
  <si>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</si>
  <si>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</si>
  <si>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</si>
  <si>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</si>
  <si>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</si>
  <si>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</si>
  <si>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</si>
  <si>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</si>
  <si>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</si>
  <si>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01022061</t>
  </si>
  <si>
    <t>Nguyễn Thị Tuyết</t>
  </si>
  <si>
    <t>01013024</t>
  </si>
  <si>
    <t>Phạm Nguyễn Đức Trung</t>
  </si>
  <si>
    <t>01013005</t>
  </si>
  <si>
    <t>Phan Anh Tuấn Kiệt</t>
  </si>
  <si>
    <t>01013030</t>
  </si>
  <si>
    <t>Trần Huỳnh Minh Khang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</si>
  <si>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</si>
  <si>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</si>
  <si>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</si>
  <si>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</si>
  <si>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</si>
  <si>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</si>
  <si>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</si>
  <si>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</si>
  <si>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01006001</t>
  </si>
  <si>
    <t>Phòng KT&amp;ĐBCL</t>
  </si>
  <si>
    <t>Hà Phước Tuấn</t>
  </si>
  <si>
    <t>01006004</t>
  </si>
  <si>
    <t>Nguyễn Văn Sơn</t>
  </si>
  <si>
    <t>01013001</t>
  </si>
  <si>
    <t>TT Quan hệ doanh nghiệp</t>
  </si>
  <si>
    <t>Nguyễn Ngọc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</si>
</sst>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quotePrefix="1" applyNumberFormat="1" applyFont="1" applyBorder="1" applyAlignment="1" applyProtection="1">
      <alignment vertical="center" wrapText="1"/>
      <protection locked="0"/>
    </xf>
    <xf numFmtId="0" fontId="8" fillId="0" borderId="1" xfId="0" applyNumberFormat="1" applyFont="1" applyBorder="1" applyProtection="1">
      <protection locked="0"/>
    </xf>
    <xf numFmtId="0" fontId="5" fillId="2" borderId="1" xfId="2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NumberFormat="1" applyFont="1" applyBorder="1" applyProtection="1">
      <protection locked="0"/>
    </xf>
    <xf numFmtId="0" fontId="8" fillId="0" borderId="0" xfId="1" applyNumberFormat="1" applyFont="1" applyAlignment="1" applyProtection="1">
      <alignment horizontal="center"/>
      <protection locked="0"/>
    </xf>
    <xf numFmtId="0" fontId="10" fillId="0" borderId="1" xfId="3" quotePrefix="1" applyNumberFormat="1" applyFont="1" applyBorder="1" applyAlignment="1" applyProtection="1">
      <alignment vertical="center" wrapText="1"/>
      <protection locked="0"/>
    </xf>
    <xf numFmtId="0" fontId="10" fillId="0" borderId="1" xfId="3" applyNumberFormat="1" applyFont="1" applyBorder="1" applyAlignment="1" applyProtection="1">
      <alignment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2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="70" zoomScaleNormal="70" workbookViewId="0">
      <pane xSplit="4" ySplit="3" topLeftCell="O16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7" sqref="B27:AG27"/>
    </sheetView>
  </sheetViews>
  <sheetFormatPr defaultRowHeight="18.75"/>
  <cols>
    <col min="1" max="1" width="5.75" style="40" bestFit="1" customWidth="1"/>
    <col min="2" max="2" width="11.75" style="40" bestFit="1" customWidth="1"/>
    <col min="3" max="3" width="29" style="27" bestFit="1" customWidth="1"/>
    <col min="4" max="4" width="36" style="27" bestFit="1" customWidth="1"/>
    <col min="5" max="8" width="6.625" style="27" customWidth="1"/>
    <col min="9" max="9" width="6.625" style="29" customWidth="1"/>
    <col min="10" max="13" width="6.625" style="27" customWidth="1"/>
    <col min="14" max="14" width="8.25" style="29" customWidth="1"/>
    <col min="15" max="15" width="8" style="27" customWidth="1"/>
    <col min="16" max="17" width="8.25" style="27" customWidth="1"/>
    <col min="18" max="18" width="9.375" style="29" customWidth="1"/>
    <col min="19" max="21" width="6.625" style="27" customWidth="1"/>
    <col min="22" max="22" width="6.625" style="29" customWidth="1"/>
    <col min="23" max="24" width="6.625" style="27" customWidth="1"/>
    <col min="25" max="25" width="6.625" style="29" customWidth="1"/>
    <col min="26" max="27" width="6.625" style="27" customWidth="1"/>
    <col min="28" max="28" width="6.625" style="29" customWidth="1"/>
    <col min="29" max="30" width="6.625" style="27" customWidth="1"/>
    <col min="31" max="31" width="6.625" style="29" customWidth="1"/>
    <col min="32" max="33" width="6.625" style="27" customWidth="1"/>
    <col min="34" max="34" width="9.25" style="29" customWidth="1"/>
    <col min="35" max="35" width="9.5" style="27" customWidth="1"/>
    <col min="36" max="36" width="11.75" style="27" customWidth="1"/>
    <col min="37" max="16384" width="9" style="27"/>
  </cols>
  <sheetData>
    <row r="1" spans="1:35" s="3" customFormat="1">
      <c r="A1" s="44" t="s">
        <v>0</v>
      </c>
      <c r="B1" s="43" t="s">
        <v>1</v>
      </c>
      <c r="C1" s="45" t="s">
        <v>2</v>
      </c>
      <c r="D1" s="44" t="s">
        <v>3</v>
      </c>
      <c r="E1" s="43" t="s">
        <v>4</v>
      </c>
      <c r="F1" s="43"/>
      <c r="G1" s="43"/>
      <c r="H1" s="43"/>
      <c r="I1" s="43"/>
      <c r="J1" s="43" t="s">
        <v>5</v>
      </c>
      <c r="K1" s="43"/>
      <c r="L1" s="43"/>
      <c r="M1" s="43"/>
      <c r="N1" s="43"/>
      <c r="O1" s="43" t="s">
        <v>6</v>
      </c>
      <c r="P1" s="43"/>
      <c r="Q1" s="43"/>
      <c r="R1" s="43"/>
      <c r="S1" s="43"/>
      <c r="T1" s="43"/>
      <c r="U1" s="43"/>
      <c r="V1" s="43"/>
      <c r="W1" s="43" t="s">
        <v>7</v>
      </c>
      <c r="X1" s="43"/>
      <c r="Y1" s="43"/>
      <c r="Z1" s="43"/>
      <c r="AA1" s="43"/>
      <c r="AB1" s="43"/>
      <c r="AC1" s="43"/>
      <c r="AD1" s="43"/>
      <c r="AE1" s="43"/>
      <c r="AF1" s="46" t="s">
        <v>8</v>
      </c>
      <c r="AG1" s="46" t="s">
        <v>9</v>
      </c>
      <c r="AH1" s="46" t="s">
        <v>10</v>
      </c>
      <c r="AI1" s="1">
        <f>SUBTOTAL(9,AH:AH)</f>
        <v>363.2999999999999</v>
      </c>
    </row>
    <row r="2" spans="1:35" s="3" customFormat="1">
      <c r="A2" s="44"/>
      <c r="B2" s="44"/>
      <c r="C2" s="45"/>
      <c r="D2" s="44"/>
      <c r="E2" s="43"/>
      <c r="F2" s="43"/>
      <c r="G2" s="43"/>
      <c r="H2" s="43"/>
      <c r="I2" s="43"/>
      <c r="J2" s="43"/>
      <c r="K2" s="43"/>
      <c r="L2" s="43"/>
      <c r="M2" s="43"/>
      <c r="N2" s="43"/>
      <c r="O2" s="43" t="s">
        <v>11</v>
      </c>
      <c r="P2" s="43"/>
      <c r="Q2" s="43"/>
      <c r="R2" s="43"/>
      <c r="S2" s="43" t="s">
        <v>12</v>
      </c>
      <c r="T2" s="43"/>
      <c r="U2" s="43"/>
      <c r="V2" s="43"/>
      <c r="W2" s="43" t="s">
        <v>11</v>
      </c>
      <c r="X2" s="43"/>
      <c r="Y2" s="43"/>
      <c r="Z2" s="43" t="s">
        <v>13</v>
      </c>
      <c r="AA2" s="43"/>
      <c r="AB2" s="43"/>
      <c r="AC2" s="43" t="s">
        <v>14</v>
      </c>
      <c r="AD2" s="43"/>
      <c r="AE2" s="43"/>
      <c r="AF2" s="46"/>
      <c r="AG2" s="46"/>
      <c r="AH2" s="46"/>
    </row>
    <row r="3" spans="1:35" s="8" customFormat="1" ht="99">
      <c r="A3" s="44"/>
      <c r="B3" s="44"/>
      <c r="C3" s="45"/>
      <c r="D3" s="44"/>
      <c r="E3" s="30" t="s">
        <v>15</v>
      </c>
      <c r="F3" s="30" t="s">
        <v>16</v>
      </c>
      <c r="G3" s="30" t="s">
        <v>17</v>
      </c>
      <c r="H3" s="30" t="s">
        <v>18</v>
      </c>
      <c r="I3" s="31" t="s">
        <v>19</v>
      </c>
      <c r="J3" s="30" t="s">
        <v>20</v>
      </c>
      <c r="K3" s="30" t="s">
        <v>21</v>
      </c>
      <c r="L3" s="30" t="s">
        <v>22</v>
      </c>
      <c r="M3" s="30" t="s">
        <v>23</v>
      </c>
      <c r="N3" s="32" t="s">
        <v>24</v>
      </c>
      <c r="O3" s="30" t="s">
        <v>25</v>
      </c>
      <c r="P3" s="30" t="s">
        <v>26</v>
      </c>
      <c r="Q3" s="33" t="s">
        <v>27</v>
      </c>
      <c r="R3" s="31" t="s">
        <v>28</v>
      </c>
      <c r="S3" s="30" t="s">
        <v>29</v>
      </c>
      <c r="T3" s="30" t="s">
        <v>30</v>
      </c>
      <c r="U3" s="33" t="s">
        <v>31</v>
      </c>
      <c r="V3" s="31" t="s">
        <v>32</v>
      </c>
      <c r="W3" s="30" t="s">
        <v>25</v>
      </c>
      <c r="X3" s="30" t="s">
        <v>26</v>
      </c>
      <c r="Y3" s="31" t="s">
        <v>28</v>
      </c>
      <c r="Z3" s="30" t="s">
        <v>29</v>
      </c>
      <c r="AA3" s="30" t="s">
        <v>30</v>
      </c>
      <c r="AB3" s="31" t="s">
        <v>32</v>
      </c>
      <c r="AC3" s="30" t="s">
        <v>29</v>
      </c>
      <c r="AD3" s="30" t="s">
        <v>30</v>
      </c>
      <c r="AE3" s="31" t="s">
        <v>32</v>
      </c>
      <c r="AF3" s="46"/>
      <c r="AG3" s="46"/>
      <c r="AH3" s="46"/>
    </row>
    <row r="4" spans="1:35">
      <c r="A4" s="10">
        <f>IF(D4="","",SUBTOTAL(3,$D$4:$D4))</f>
        <v>1</v>
      </c>
      <c r="B4" s="34" t="s">
        <v>33</v>
      </c>
      <c r="C4" s="35" t="s">
        <v>34</v>
      </c>
      <c r="D4" s="20" t="s">
        <v>35</v>
      </c>
      <c r="E4" s="14">
        <v>8</v>
      </c>
      <c r="F4" s="14">
        <v>0</v>
      </c>
      <c r="G4" s="14">
        <v>0</v>
      </c>
      <c r="H4" s="14">
        <v>0</v>
      </c>
      <c r="I4" s="36">
        <f t="shared" ref="I4:I26" si="0">IF(D4="","",(E4+F4*2+G4*3+H4*2))</f>
        <v>8</v>
      </c>
      <c r="J4" s="14">
        <v>10.799999999999999</v>
      </c>
      <c r="K4" s="14">
        <v>3.5999999999999996</v>
      </c>
      <c r="L4" s="14">
        <v>0</v>
      </c>
      <c r="M4" s="14">
        <v>0</v>
      </c>
      <c r="N4" s="37">
        <f t="shared" ref="N4:N26" si="1">IF(D4="","",SUM(J4:M4))</f>
        <v>14.399999999999999</v>
      </c>
      <c r="O4" s="14">
        <v>218</v>
      </c>
      <c r="P4" s="14">
        <v>277</v>
      </c>
      <c r="Q4" s="14">
        <v>140</v>
      </c>
      <c r="R4" s="37">
        <f t="shared" ref="R4:R26" si="2">IF(D4="","",(SUM(O4:P4)-Q4)/20)</f>
        <v>17.75</v>
      </c>
      <c r="S4" s="14">
        <v>0</v>
      </c>
      <c r="T4" s="14">
        <v>0</v>
      </c>
      <c r="U4" s="14">
        <v>0</v>
      </c>
      <c r="V4" s="37">
        <f t="shared" ref="V4:V26" si="3">IF(D4="","",(SUM(S4:T4)-U4)/10)</f>
        <v>0</v>
      </c>
      <c r="W4" s="14">
        <v>0</v>
      </c>
      <c r="X4" s="14">
        <v>0</v>
      </c>
      <c r="Y4" s="37">
        <f t="shared" ref="Y4:Y26" si="4">IF(D4="","",SUM(W4:X4)/14)</f>
        <v>0</v>
      </c>
      <c r="Z4" s="14">
        <v>0</v>
      </c>
      <c r="AA4" s="14">
        <v>0</v>
      </c>
      <c r="AB4" s="37">
        <f t="shared" ref="AB4:AB26" si="5">IF(D4="","",SUM(Z4:AA4)/10)</f>
        <v>0</v>
      </c>
      <c r="AC4" s="14">
        <v>0</v>
      </c>
      <c r="AD4" s="14">
        <v>0</v>
      </c>
      <c r="AE4" s="37">
        <f t="shared" ref="AE4:AE26" si="6">IF(D4="","",SUM(AC4:AD4)/20)</f>
        <v>0</v>
      </c>
      <c r="AF4" s="14">
        <v>1.2</v>
      </c>
      <c r="AG4" s="14">
        <v>2.4</v>
      </c>
      <c r="AH4" s="16">
        <f>IF(D4="","",(I4+N4+R4+V4+Y4+AB4+AE4+SUM(AF4:AG4)))</f>
        <v>43.75</v>
      </c>
      <c r="AI4" s="17">
        <f t="shared" ref="AI4:AI27" si="7">IF(AH4="","",ROUND(AH4*10/3,1))</f>
        <v>145.80000000000001</v>
      </c>
    </row>
    <row r="5" spans="1:35">
      <c r="A5" s="10">
        <f>IF(D5="","",SUBTOTAL(3,$D$4:$D5))</f>
        <v>2</v>
      </c>
      <c r="B5" s="34" t="s">
        <v>36</v>
      </c>
      <c r="C5" s="35" t="s">
        <v>34</v>
      </c>
      <c r="D5" s="20" t="s">
        <v>37</v>
      </c>
      <c r="E5" s="14">
        <v>0</v>
      </c>
      <c r="F5" s="14">
        <v>0</v>
      </c>
      <c r="G5" s="14">
        <v>0</v>
      </c>
      <c r="H5" s="14">
        <v>0</v>
      </c>
      <c r="I5" s="36">
        <f t="shared" si="0"/>
        <v>0</v>
      </c>
      <c r="J5" s="14">
        <v>8.4</v>
      </c>
      <c r="K5" s="14">
        <v>4.8</v>
      </c>
      <c r="L5" s="14">
        <v>0</v>
      </c>
      <c r="M5" s="14">
        <v>0</v>
      </c>
      <c r="N5" s="37">
        <f t="shared" si="1"/>
        <v>13.2</v>
      </c>
      <c r="O5" s="14">
        <v>76</v>
      </c>
      <c r="P5" s="14">
        <v>68</v>
      </c>
      <c r="Q5" s="14">
        <v>51</v>
      </c>
      <c r="R5" s="37">
        <f t="shared" si="2"/>
        <v>4.6500000000000004</v>
      </c>
      <c r="S5" s="14">
        <v>51</v>
      </c>
      <c r="T5" s="14">
        <v>0</v>
      </c>
      <c r="U5" s="14">
        <v>51</v>
      </c>
      <c r="V5" s="37">
        <f t="shared" si="3"/>
        <v>0</v>
      </c>
      <c r="W5" s="14">
        <v>0</v>
      </c>
      <c r="X5" s="14">
        <v>0</v>
      </c>
      <c r="Y5" s="37">
        <f t="shared" si="4"/>
        <v>0</v>
      </c>
      <c r="Z5" s="14">
        <v>0</v>
      </c>
      <c r="AA5" s="14">
        <v>0</v>
      </c>
      <c r="AB5" s="37">
        <f t="shared" si="5"/>
        <v>0</v>
      </c>
      <c r="AC5" s="14">
        <v>0</v>
      </c>
      <c r="AD5" s="14">
        <v>0</v>
      </c>
      <c r="AE5" s="37">
        <f t="shared" si="6"/>
        <v>0</v>
      </c>
      <c r="AF5" s="14">
        <v>1.2</v>
      </c>
      <c r="AG5" s="14">
        <v>0</v>
      </c>
      <c r="AH5" s="16">
        <f t="shared" ref="AH5:AH27" si="8">IF(D5="","",(I5+N5+R5+V5+Y5+AB5+AE5+SUM(AF5:AG5)))</f>
        <v>19.05</v>
      </c>
      <c r="AI5" s="17">
        <f t="shared" si="7"/>
        <v>63.5</v>
      </c>
    </row>
    <row r="6" spans="1:35">
      <c r="A6" s="10">
        <f>IF(D6="","",SUBTOTAL(3,$D$4:$D6))</f>
        <v>3</v>
      </c>
      <c r="B6" s="34" t="s">
        <v>38</v>
      </c>
      <c r="C6" s="35" t="s">
        <v>34</v>
      </c>
      <c r="D6" s="20" t="s">
        <v>39</v>
      </c>
      <c r="E6" s="14">
        <v>0</v>
      </c>
      <c r="F6" s="14">
        <v>0</v>
      </c>
      <c r="G6" s="14">
        <v>0</v>
      </c>
      <c r="H6" s="14">
        <v>0</v>
      </c>
      <c r="I6" s="36">
        <f t="shared" si="0"/>
        <v>0</v>
      </c>
      <c r="J6" s="14">
        <v>15.599999999999996</v>
      </c>
      <c r="K6" s="14">
        <v>2.4</v>
      </c>
      <c r="L6" s="14">
        <v>0</v>
      </c>
      <c r="M6" s="14">
        <v>0</v>
      </c>
      <c r="N6" s="37">
        <f t="shared" si="1"/>
        <v>17.999999999999996</v>
      </c>
      <c r="O6" s="14">
        <v>114</v>
      </c>
      <c r="P6" s="14">
        <v>231</v>
      </c>
      <c r="Q6" s="14">
        <v>137</v>
      </c>
      <c r="R6" s="37">
        <f t="shared" si="2"/>
        <v>10.4</v>
      </c>
      <c r="S6" s="14">
        <v>0</v>
      </c>
      <c r="T6" s="14">
        <v>0</v>
      </c>
      <c r="U6" s="14">
        <v>0</v>
      </c>
      <c r="V6" s="37">
        <f t="shared" si="3"/>
        <v>0</v>
      </c>
      <c r="W6" s="14">
        <v>0</v>
      </c>
      <c r="X6" s="14">
        <v>0</v>
      </c>
      <c r="Y6" s="37">
        <f t="shared" si="4"/>
        <v>0</v>
      </c>
      <c r="Z6" s="14">
        <v>0</v>
      </c>
      <c r="AA6" s="14">
        <v>0</v>
      </c>
      <c r="AB6" s="37">
        <f t="shared" si="5"/>
        <v>0</v>
      </c>
      <c r="AC6" s="14">
        <v>0</v>
      </c>
      <c r="AD6" s="14">
        <v>0</v>
      </c>
      <c r="AE6" s="37">
        <f t="shared" si="6"/>
        <v>0</v>
      </c>
      <c r="AF6" s="14">
        <v>0</v>
      </c>
      <c r="AG6" s="14">
        <v>0</v>
      </c>
      <c r="AH6" s="16">
        <f t="shared" si="8"/>
        <v>28.4</v>
      </c>
      <c r="AI6" s="17">
        <f t="shared" si="7"/>
        <v>94.7</v>
      </c>
    </row>
    <row r="7" spans="1:35">
      <c r="A7" s="10">
        <f>IF(D7="","",SUBTOTAL(3,$D$4:$D7))</f>
        <v>4</v>
      </c>
      <c r="B7" s="34" t="s">
        <v>40</v>
      </c>
      <c r="C7" s="35" t="s">
        <v>34</v>
      </c>
      <c r="D7" s="20" t="s">
        <v>41</v>
      </c>
      <c r="E7" s="14">
        <v>0</v>
      </c>
      <c r="F7" s="14">
        <v>0</v>
      </c>
      <c r="G7" s="14">
        <v>0</v>
      </c>
      <c r="H7" s="14">
        <v>0</v>
      </c>
      <c r="I7" s="36">
        <f t="shared" si="0"/>
        <v>0</v>
      </c>
      <c r="J7" s="14">
        <v>3.5999999999999996</v>
      </c>
      <c r="K7" s="14">
        <v>11.2</v>
      </c>
      <c r="L7" s="14">
        <v>0</v>
      </c>
      <c r="M7" s="14">
        <v>0</v>
      </c>
      <c r="N7" s="37">
        <f t="shared" si="1"/>
        <v>14.799999999999999</v>
      </c>
      <c r="O7" s="14">
        <v>101</v>
      </c>
      <c r="P7" s="14">
        <v>93</v>
      </c>
      <c r="Q7" s="14">
        <v>80</v>
      </c>
      <c r="R7" s="37">
        <f t="shared" si="2"/>
        <v>5.7</v>
      </c>
      <c r="S7" s="14">
        <v>170</v>
      </c>
      <c r="T7" s="14">
        <v>0</v>
      </c>
      <c r="U7" s="14">
        <v>170</v>
      </c>
      <c r="V7" s="37">
        <f t="shared" si="3"/>
        <v>0</v>
      </c>
      <c r="W7" s="14">
        <v>0</v>
      </c>
      <c r="X7" s="14">
        <v>0</v>
      </c>
      <c r="Y7" s="37">
        <f t="shared" si="4"/>
        <v>0</v>
      </c>
      <c r="Z7" s="14">
        <v>0</v>
      </c>
      <c r="AA7" s="14">
        <v>0</v>
      </c>
      <c r="AB7" s="37">
        <f t="shared" si="5"/>
        <v>0</v>
      </c>
      <c r="AC7" s="14">
        <v>0</v>
      </c>
      <c r="AD7" s="14">
        <v>0</v>
      </c>
      <c r="AE7" s="37">
        <f t="shared" si="6"/>
        <v>0</v>
      </c>
      <c r="AF7" s="14">
        <v>0</v>
      </c>
      <c r="AG7" s="14">
        <v>0</v>
      </c>
      <c r="AH7" s="16">
        <f t="shared" si="8"/>
        <v>20.5</v>
      </c>
      <c r="AI7" s="17">
        <f t="shared" si="7"/>
        <v>68.3</v>
      </c>
    </row>
    <row r="8" spans="1:35">
      <c r="A8" s="10">
        <f>IF(D8="","",SUBTOTAL(3,$D$4:$D8))</f>
        <v>5</v>
      </c>
      <c r="B8" s="34" t="s">
        <v>42</v>
      </c>
      <c r="C8" s="35" t="s">
        <v>34</v>
      </c>
      <c r="D8" s="20" t="s">
        <v>43</v>
      </c>
      <c r="E8" s="14">
        <v>2</v>
      </c>
      <c r="F8" s="14">
        <v>0</v>
      </c>
      <c r="G8" s="14">
        <v>0</v>
      </c>
      <c r="H8" s="14">
        <v>0</v>
      </c>
      <c r="I8" s="36">
        <f t="shared" si="0"/>
        <v>2</v>
      </c>
      <c r="J8" s="14">
        <v>3.5999999999999996</v>
      </c>
      <c r="K8" s="14">
        <v>4.4000000000000004</v>
      </c>
      <c r="L8" s="14">
        <v>0</v>
      </c>
      <c r="M8" s="14">
        <v>0</v>
      </c>
      <c r="N8" s="37">
        <f t="shared" si="1"/>
        <v>8</v>
      </c>
      <c r="O8" s="14">
        <v>53</v>
      </c>
      <c r="P8" s="14">
        <v>35</v>
      </c>
      <c r="Q8" s="14">
        <v>63</v>
      </c>
      <c r="R8" s="37">
        <f t="shared" si="2"/>
        <v>1.25</v>
      </c>
      <c r="S8" s="14">
        <v>299</v>
      </c>
      <c r="T8" s="14">
        <v>0</v>
      </c>
      <c r="U8" s="14">
        <v>299</v>
      </c>
      <c r="V8" s="37">
        <f t="shared" si="3"/>
        <v>0</v>
      </c>
      <c r="W8" s="14">
        <v>0</v>
      </c>
      <c r="X8" s="14">
        <v>0</v>
      </c>
      <c r="Y8" s="37">
        <f t="shared" si="4"/>
        <v>0</v>
      </c>
      <c r="Z8" s="14">
        <v>0</v>
      </c>
      <c r="AA8" s="14">
        <v>0</v>
      </c>
      <c r="AB8" s="37">
        <f t="shared" si="5"/>
        <v>0</v>
      </c>
      <c r="AC8" s="14">
        <v>0</v>
      </c>
      <c r="AD8" s="14">
        <v>0</v>
      </c>
      <c r="AE8" s="37">
        <f t="shared" si="6"/>
        <v>0</v>
      </c>
      <c r="AF8" s="14">
        <v>1.2</v>
      </c>
      <c r="AG8" s="14">
        <v>2</v>
      </c>
      <c r="AH8" s="16">
        <f t="shared" si="8"/>
        <v>14.45</v>
      </c>
      <c r="AI8" s="17">
        <f t="shared" si="7"/>
        <v>48.2</v>
      </c>
    </row>
    <row r="9" spans="1:35">
      <c r="A9" s="10">
        <f>IF(D9="","",SUBTOTAL(3,$D$4:$D9))</f>
        <v>6</v>
      </c>
      <c r="B9" s="34" t="s">
        <v>44</v>
      </c>
      <c r="C9" s="35" t="s">
        <v>34</v>
      </c>
      <c r="D9" s="20" t="s">
        <v>45</v>
      </c>
      <c r="E9" s="14">
        <v>0</v>
      </c>
      <c r="F9" s="14">
        <v>0</v>
      </c>
      <c r="G9" s="14">
        <v>0</v>
      </c>
      <c r="H9" s="14">
        <v>0</v>
      </c>
      <c r="I9" s="36">
        <f t="shared" si="0"/>
        <v>0</v>
      </c>
      <c r="J9" s="14">
        <v>0</v>
      </c>
      <c r="K9" s="14">
        <v>0</v>
      </c>
      <c r="L9" s="14">
        <v>0</v>
      </c>
      <c r="M9" s="14">
        <v>0</v>
      </c>
      <c r="N9" s="37">
        <f t="shared" si="1"/>
        <v>0</v>
      </c>
      <c r="O9" s="14">
        <v>0</v>
      </c>
      <c r="P9" s="14">
        <v>124</v>
      </c>
      <c r="Q9" s="14">
        <v>98</v>
      </c>
      <c r="R9" s="37">
        <f t="shared" si="2"/>
        <v>1.3</v>
      </c>
      <c r="S9" s="14">
        <v>0</v>
      </c>
      <c r="T9" s="14">
        <v>0</v>
      </c>
      <c r="U9" s="14">
        <v>0</v>
      </c>
      <c r="V9" s="37">
        <f t="shared" si="3"/>
        <v>0</v>
      </c>
      <c r="W9" s="14">
        <v>0</v>
      </c>
      <c r="X9" s="14">
        <v>0</v>
      </c>
      <c r="Y9" s="37">
        <f t="shared" si="4"/>
        <v>0</v>
      </c>
      <c r="Z9" s="14">
        <v>0</v>
      </c>
      <c r="AA9" s="14">
        <v>0</v>
      </c>
      <c r="AB9" s="37">
        <f t="shared" si="5"/>
        <v>0</v>
      </c>
      <c r="AC9" s="14">
        <v>0</v>
      </c>
      <c r="AD9" s="14">
        <v>0</v>
      </c>
      <c r="AE9" s="37">
        <f t="shared" si="6"/>
        <v>0</v>
      </c>
      <c r="AF9" s="14">
        <v>0</v>
      </c>
      <c r="AG9" s="14">
        <v>0</v>
      </c>
      <c r="AH9" s="16">
        <f t="shared" si="8"/>
        <v>1.3</v>
      </c>
      <c r="AI9" s="17">
        <f t="shared" si="7"/>
        <v>4.3</v>
      </c>
    </row>
    <row r="10" spans="1:35">
      <c r="A10" s="10">
        <f>IF(D10="","",SUBTOTAL(3,$D$4:$D10))</f>
        <v>7</v>
      </c>
      <c r="B10" s="34" t="s">
        <v>46</v>
      </c>
      <c r="C10" s="35" t="s">
        <v>34</v>
      </c>
      <c r="D10" s="20" t="s">
        <v>47</v>
      </c>
      <c r="E10" s="14">
        <v>2</v>
      </c>
      <c r="F10" s="14">
        <v>0</v>
      </c>
      <c r="G10" s="14">
        <v>0</v>
      </c>
      <c r="H10" s="14">
        <v>0</v>
      </c>
      <c r="I10" s="36">
        <f t="shared" si="0"/>
        <v>2</v>
      </c>
      <c r="J10" s="14">
        <v>0</v>
      </c>
      <c r="K10" s="14">
        <v>0</v>
      </c>
      <c r="L10" s="14">
        <v>0</v>
      </c>
      <c r="M10" s="14">
        <v>0</v>
      </c>
      <c r="N10" s="37">
        <f t="shared" si="1"/>
        <v>0</v>
      </c>
      <c r="O10" s="14">
        <v>75</v>
      </c>
      <c r="P10" s="14">
        <v>28</v>
      </c>
      <c r="Q10" s="14">
        <v>101</v>
      </c>
      <c r="R10" s="37">
        <f t="shared" si="2"/>
        <v>0.1</v>
      </c>
      <c r="S10" s="14">
        <v>204</v>
      </c>
      <c r="T10" s="14">
        <v>0</v>
      </c>
      <c r="U10" s="14">
        <v>204</v>
      </c>
      <c r="V10" s="37">
        <f t="shared" si="3"/>
        <v>0</v>
      </c>
      <c r="W10" s="14">
        <v>0</v>
      </c>
      <c r="X10" s="14">
        <v>0</v>
      </c>
      <c r="Y10" s="37">
        <f t="shared" si="4"/>
        <v>0</v>
      </c>
      <c r="Z10" s="14">
        <v>0</v>
      </c>
      <c r="AA10" s="14">
        <v>0</v>
      </c>
      <c r="AB10" s="37">
        <f t="shared" si="5"/>
        <v>0</v>
      </c>
      <c r="AC10" s="14">
        <v>0</v>
      </c>
      <c r="AD10" s="14">
        <v>0</v>
      </c>
      <c r="AE10" s="37">
        <f t="shared" si="6"/>
        <v>0</v>
      </c>
      <c r="AF10" s="14">
        <v>0</v>
      </c>
      <c r="AG10" s="14">
        <v>4.8</v>
      </c>
      <c r="AH10" s="16">
        <f t="shared" si="8"/>
        <v>6.9</v>
      </c>
      <c r="AI10" s="17">
        <f t="shared" si="7"/>
        <v>23</v>
      </c>
    </row>
    <row r="11" spans="1:35">
      <c r="A11" s="10">
        <f>IF(D11="","",SUBTOTAL(3,$D$4:$D11))</f>
        <v>8</v>
      </c>
      <c r="B11" s="34" t="s">
        <v>48</v>
      </c>
      <c r="C11" s="35" t="s">
        <v>34</v>
      </c>
      <c r="D11" s="20" t="s">
        <v>49</v>
      </c>
      <c r="E11" s="14">
        <v>0</v>
      </c>
      <c r="F11" s="14">
        <v>0</v>
      </c>
      <c r="G11" s="14">
        <v>0</v>
      </c>
      <c r="H11" s="14">
        <v>0</v>
      </c>
      <c r="I11" s="36">
        <f t="shared" si="0"/>
        <v>0</v>
      </c>
      <c r="J11" s="14">
        <v>9.6</v>
      </c>
      <c r="K11" s="14">
        <v>11.2</v>
      </c>
      <c r="L11" s="14">
        <v>0</v>
      </c>
      <c r="M11" s="14">
        <v>0</v>
      </c>
      <c r="N11" s="37">
        <f t="shared" si="1"/>
        <v>20.799999999999997</v>
      </c>
      <c r="O11" s="14">
        <v>0</v>
      </c>
      <c r="P11" s="14">
        <v>0</v>
      </c>
      <c r="Q11" s="14">
        <v>0</v>
      </c>
      <c r="R11" s="37">
        <f t="shared" si="2"/>
        <v>0</v>
      </c>
      <c r="S11" s="14">
        <v>114</v>
      </c>
      <c r="T11" s="14">
        <v>0</v>
      </c>
      <c r="U11" s="14">
        <v>114</v>
      </c>
      <c r="V11" s="37">
        <f t="shared" si="3"/>
        <v>0</v>
      </c>
      <c r="W11" s="14">
        <v>0</v>
      </c>
      <c r="X11" s="14">
        <v>0</v>
      </c>
      <c r="Y11" s="37">
        <f t="shared" si="4"/>
        <v>0</v>
      </c>
      <c r="Z11" s="14">
        <v>0</v>
      </c>
      <c r="AA11" s="14">
        <v>0</v>
      </c>
      <c r="AB11" s="37">
        <f t="shared" si="5"/>
        <v>0</v>
      </c>
      <c r="AC11" s="14">
        <v>0</v>
      </c>
      <c r="AD11" s="14">
        <v>0</v>
      </c>
      <c r="AE11" s="37">
        <f t="shared" si="6"/>
        <v>0</v>
      </c>
      <c r="AF11" s="14">
        <v>0</v>
      </c>
      <c r="AG11" s="14">
        <v>0</v>
      </c>
      <c r="AH11" s="16">
        <f t="shared" si="8"/>
        <v>20.799999999999997</v>
      </c>
      <c r="AI11" s="17">
        <f t="shared" si="7"/>
        <v>69.3</v>
      </c>
    </row>
    <row r="12" spans="1:35">
      <c r="A12" s="10">
        <f>IF(D12="","",SUBTOTAL(3,$D$4:$D12))</f>
        <v>9</v>
      </c>
      <c r="B12" s="34" t="s">
        <v>50</v>
      </c>
      <c r="C12" s="35" t="s">
        <v>34</v>
      </c>
      <c r="D12" s="20" t="s">
        <v>51</v>
      </c>
      <c r="E12" s="14">
        <v>10</v>
      </c>
      <c r="F12" s="14">
        <v>0</v>
      </c>
      <c r="G12" s="14">
        <v>0</v>
      </c>
      <c r="H12" s="14">
        <v>0</v>
      </c>
      <c r="I12" s="36">
        <f t="shared" si="0"/>
        <v>10</v>
      </c>
      <c r="J12" s="14">
        <v>2.4</v>
      </c>
      <c r="K12" s="14">
        <v>0</v>
      </c>
      <c r="L12" s="14">
        <v>0</v>
      </c>
      <c r="M12" s="14">
        <v>0</v>
      </c>
      <c r="N12" s="37">
        <f t="shared" si="1"/>
        <v>2.4</v>
      </c>
      <c r="O12" s="14">
        <v>121</v>
      </c>
      <c r="P12" s="14">
        <v>0</v>
      </c>
      <c r="Q12" s="14">
        <v>121</v>
      </c>
      <c r="R12" s="37">
        <f t="shared" si="2"/>
        <v>0</v>
      </c>
      <c r="S12" s="14">
        <v>47</v>
      </c>
      <c r="T12" s="14">
        <v>0</v>
      </c>
      <c r="U12" s="14">
        <v>47</v>
      </c>
      <c r="V12" s="37">
        <f t="shared" si="3"/>
        <v>0</v>
      </c>
      <c r="W12" s="14">
        <v>0</v>
      </c>
      <c r="X12" s="14">
        <v>0</v>
      </c>
      <c r="Y12" s="37">
        <f t="shared" si="4"/>
        <v>0</v>
      </c>
      <c r="Z12" s="14">
        <v>0</v>
      </c>
      <c r="AA12" s="14">
        <v>0</v>
      </c>
      <c r="AB12" s="37">
        <f t="shared" si="5"/>
        <v>0</v>
      </c>
      <c r="AC12" s="14">
        <v>0</v>
      </c>
      <c r="AD12" s="14">
        <v>0</v>
      </c>
      <c r="AE12" s="37">
        <f t="shared" si="6"/>
        <v>0</v>
      </c>
      <c r="AF12" s="14">
        <v>1.2</v>
      </c>
      <c r="AG12" s="14">
        <v>0</v>
      </c>
      <c r="AH12" s="16">
        <f t="shared" si="8"/>
        <v>13.6</v>
      </c>
      <c r="AI12" s="17">
        <f t="shared" si="7"/>
        <v>45.3</v>
      </c>
    </row>
    <row r="13" spans="1:35">
      <c r="A13" s="10">
        <f>IF(D13="","",SUBTOTAL(3,$D$4:$D13))</f>
        <v>10</v>
      </c>
      <c r="B13" s="34" t="s">
        <v>52</v>
      </c>
      <c r="C13" s="35" t="s">
        <v>34</v>
      </c>
      <c r="D13" s="20" t="s">
        <v>53</v>
      </c>
      <c r="E13" s="14">
        <v>0</v>
      </c>
      <c r="F13" s="14">
        <v>0</v>
      </c>
      <c r="G13" s="14">
        <v>0</v>
      </c>
      <c r="H13" s="14">
        <v>0</v>
      </c>
      <c r="I13" s="36">
        <f t="shared" si="0"/>
        <v>0</v>
      </c>
      <c r="J13" s="14">
        <v>7.2</v>
      </c>
      <c r="K13" s="14">
        <v>10</v>
      </c>
      <c r="L13" s="14">
        <v>0</v>
      </c>
      <c r="M13" s="14">
        <v>0</v>
      </c>
      <c r="N13" s="37">
        <f t="shared" si="1"/>
        <v>17.2</v>
      </c>
      <c r="O13" s="14">
        <v>157</v>
      </c>
      <c r="P13" s="14">
        <v>106</v>
      </c>
      <c r="Q13" s="14">
        <v>91</v>
      </c>
      <c r="R13" s="37">
        <f t="shared" si="2"/>
        <v>8.6</v>
      </c>
      <c r="S13" s="14">
        <v>350</v>
      </c>
      <c r="T13" s="14">
        <v>0</v>
      </c>
      <c r="U13" s="14">
        <v>350</v>
      </c>
      <c r="V13" s="37">
        <f t="shared" si="3"/>
        <v>0</v>
      </c>
      <c r="W13" s="14">
        <v>0</v>
      </c>
      <c r="X13" s="14">
        <v>0</v>
      </c>
      <c r="Y13" s="37">
        <f t="shared" si="4"/>
        <v>0</v>
      </c>
      <c r="Z13" s="14">
        <v>0</v>
      </c>
      <c r="AA13" s="14">
        <v>0</v>
      </c>
      <c r="AB13" s="37">
        <f t="shared" si="5"/>
        <v>0</v>
      </c>
      <c r="AC13" s="14">
        <v>0</v>
      </c>
      <c r="AD13" s="14">
        <v>0</v>
      </c>
      <c r="AE13" s="37">
        <f t="shared" si="6"/>
        <v>0</v>
      </c>
      <c r="AF13" s="14">
        <v>2.4</v>
      </c>
      <c r="AG13" s="14">
        <v>0</v>
      </c>
      <c r="AH13" s="16">
        <f t="shared" si="8"/>
        <v>28.199999999999996</v>
      </c>
      <c r="AI13" s="17">
        <f t="shared" si="7"/>
        <v>94</v>
      </c>
    </row>
    <row r="14" spans="1:35">
      <c r="A14" s="10">
        <f>IF(D14="","",SUBTOTAL(3,$D$4:$D14))</f>
        <v>11</v>
      </c>
      <c r="B14" s="34" t="s">
        <v>54</v>
      </c>
      <c r="C14" s="35" t="s">
        <v>34</v>
      </c>
      <c r="D14" s="20" t="s">
        <v>55</v>
      </c>
      <c r="E14" s="14">
        <v>2</v>
      </c>
      <c r="F14" s="14">
        <v>0</v>
      </c>
      <c r="G14" s="14">
        <v>0</v>
      </c>
      <c r="H14" s="14">
        <v>0</v>
      </c>
      <c r="I14" s="36">
        <f t="shared" si="0"/>
        <v>2</v>
      </c>
      <c r="J14" s="14">
        <v>7.2</v>
      </c>
      <c r="K14" s="14">
        <v>6</v>
      </c>
      <c r="L14" s="14">
        <v>0</v>
      </c>
      <c r="M14" s="14">
        <v>0</v>
      </c>
      <c r="N14" s="37">
        <f t="shared" si="1"/>
        <v>13.2</v>
      </c>
      <c r="O14" s="14">
        <v>214</v>
      </c>
      <c r="P14" s="14">
        <v>179</v>
      </c>
      <c r="Q14" s="14">
        <v>310</v>
      </c>
      <c r="R14" s="37">
        <f t="shared" si="2"/>
        <v>4.1500000000000004</v>
      </c>
      <c r="S14" s="14">
        <v>0</v>
      </c>
      <c r="T14" s="14">
        <v>0</v>
      </c>
      <c r="U14" s="14">
        <v>0</v>
      </c>
      <c r="V14" s="37">
        <f t="shared" si="3"/>
        <v>0</v>
      </c>
      <c r="W14" s="14">
        <v>0</v>
      </c>
      <c r="X14" s="14">
        <v>0</v>
      </c>
      <c r="Y14" s="37">
        <f t="shared" si="4"/>
        <v>0</v>
      </c>
      <c r="Z14" s="14">
        <v>0</v>
      </c>
      <c r="AA14" s="14">
        <v>0</v>
      </c>
      <c r="AB14" s="37">
        <f t="shared" si="5"/>
        <v>0</v>
      </c>
      <c r="AC14" s="14">
        <v>0</v>
      </c>
      <c r="AD14" s="14">
        <v>0</v>
      </c>
      <c r="AE14" s="37">
        <f t="shared" si="6"/>
        <v>0</v>
      </c>
      <c r="AF14" s="14">
        <v>0</v>
      </c>
      <c r="AG14" s="14">
        <v>0</v>
      </c>
      <c r="AH14" s="16">
        <f t="shared" si="8"/>
        <v>19.350000000000001</v>
      </c>
      <c r="AI14" s="17">
        <f t="shared" si="7"/>
        <v>64.5</v>
      </c>
    </row>
    <row r="15" spans="1:35">
      <c r="A15" s="10">
        <f>IF(D15="","",SUBTOTAL(3,$D$4:$D15))</f>
        <v>12</v>
      </c>
      <c r="B15" s="34" t="s">
        <v>56</v>
      </c>
      <c r="C15" s="35" t="s">
        <v>34</v>
      </c>
      <c r="D15" s="20" t="s">
        <v>57</v>
      </c>
      <c r="E15" s="14">
        <v>2</v>
      </c>
      <c r="F15" s="14">
        <v>0</v>
      </c>
      <c r="G15" s="14">
        <v>0</v>
      </c>
      <c r="H15" s="14">
        <v>0</v>
      </c>
      <c r="I15" s="36">
        <f t="shared" si="0"/>
        <v>2</v>
      </c>
      <c r="J15" s="14">
        <v>3.5999999999999996</v>
      </c>
      <c r="K15" s="14">
        <v>6</v>
      </c>
      <c r="L15" s="14">
        <v>0</v>
      </c>
      <c r="M15" s="14">
        <v>0</v>
      </c>
      <c r="N15" s="37">
        <f t="shared" si="1"/>
        <v>9.6</v>
      </c>
      <c r="O15" s="14">
        <v>70</v>
      </c>
      <c r="P15" s="14">
        <v>0</v>
      </c>
      <c r="Q15" s="14">
        <v>28</v>
      </c>
      <c r="R15" s="37">
        <f t="shared" si="2"/>
        <v>2.1</v>
      </c>
      <c r="S15" s="14">
        <v>106</v>
      </c>
      <c r="T15" s="14">
        <v>0</v>
      </c>
      <c r="U15" s="14">
        <v>106</v>
      </c>
      <c r="V15" s="37">
        <f t="shared" si="3"/>
        <v>0</v>
      </c>
      <c r="W15" s="14">
        <v>0</v>
      </c>
      <c r="X15" s="14">
        <v>0</v>
      </c>
      <c r="Y15" s="37">
        <f t="shared" si="4"/>
        <v>0</v>
      </c>
      <c r="Z15" s="14">
        <v>0</v>
      </c>
      <c r="AA15" s="14">
        <v>0</v>
      </c>
      <c r="AB15" s="37">
        <f t="shared" si="5"/>
        <v>0</v>
      </c>
      <c r="AC15" s="14">
        <v>0</v>
      </c>
      <c r="AD15" s="14">
        <v>0</v>
      </c>
      <c r="AE15" s="37">
        <f t="shared" si="6"/>
        <v>0</v>
      </c>
      <c r="AF15" s="14">
        <v>1.2</v>
      </c>
      <c r="AG15" s="14">
        <v>0</v>
      </c>
      <c r="AH15" s="16">
        <f t="shared" si="8"/>
        <v>14.899999999999999</v>
      </c>
      <c r="AI15" s="17">
        <f t="shared" si="7"/>
        <v>49.7</v>
      </c>
    </row>
    <row r="16" spans="1:35">
      <c r="A16" s="10">
        <f>IF(D16="","",SUBTOTAL(3,$D$4:$D16))</f>
        <v>13</v>
      </c>
      <c r="B16" s="34" t="s">
        <v>58</v>
      </c>
      <c r="C16" s="35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36">
        <f t="shared" si="0"/>
        <v>0</v>
      </c>
      <c r="J16" s="14">
        <v>0</v>
      </c>
      <c r="K16" s="14">
        <v>0</v>
      </c>
      <c r="L16" s="14">
        <v>0</v>
      </c>
      <c r="M16" s="14">
        <v>0</v>
      </c>
      <c r="N16" s="37">
        <f t="shared" si="1"/>
        <v>0</v>
      </c>
      <c r="O16" s="14">
        <v>0</v>
      </c>
      <c r="P16" s="14">
        <v>0</v>
      </c>
      <c r="Q16" s="14">
        <v>0</v>
      </c>
      <c r="R16" s="37">
        <f t="shared" si="2"/>
        <v>0</v>
      </c>
      <c r="S16" s="14">
        <v>0</v>
      </c>
      <c r="T16" s="14">
        <v>0</v>
      </c>
      <c r="U16" s="14">
        <v>0</v>
      </c>
      <c r="V16" s="37">
        <f t="shared" si="3"/>
        <v>0</v>
      </c>
      <c r="W16" s="14">
        <v>0</v>
      </c>
      <c r="X16" s="14">
        <v>0</v>
      </c>
      <c r="Y16" s="37">
        <f t="shared" si="4"/>
        <v>0</v>
      </c>
      <c r="Z16" s="14">
        <v>0</v>
      </c>
      <c r="AA16" s="14">
        <v>0</v>
      </c>
      <c r="AB16" s="37">
        <f t="shared" si="5"/>
        <v>0</v>
      </c>
      <c r="AC16" s="14">
        <v>0</v>
      </c>
      <c r="AD16" s="14">
        <v>0</v>
      </c>
      <c r="AE16" s="37">
        <f t="shared" si="6"/>
        <v>0</v>
      </c>
      <c r="AF16" s="14">
        <v>0</v>
      </c>
      <c r="AG16" s="14">
        <v>0</v>
      </c>
      <c r="AH16" s="16">
        <f t="shared" si="8"/>
        <v>0</v>
      </c>
      <c r="AI16" s="17">
        <f t="shared" si="7"/>
        <v>0</v>
      </c>
    </row>
    <row r="17" spans="1:35">
      <c r="A17" s="10">
        <f>IF(D17="","",SUBTOTAL(3,$D$4:$D17))</f>
        <v>14</v>
      </c>
      <c r="B17" s="34" t="s">
        <v>60</v>
      </c>
      <c r="C17" s="35" t="s">
        <v>34</v>
      </c>
      <c r="D17" s="20" t="s">
        <v>61</v>
      </c>
      <c r="E17" s="14">
        <v>6</v>
      </c>
      <c r="F17" s="14">
        <v>0</v>
      </c>
      <c r="G17" s="14">
        <v>0</v>
      </c>
      <c r="H17" s="14">
        <v>0</v>
      </c>
      <c r="I17" s="36">
        <f t="shared" si="0"/>
        <v>6</v>
      </c>
      <c r="J17" s="14">
        <v>6</v>
      </c>
      <c r="K17" s="14">
        <v>0</v>
      </c>
      <c r="L17" s="14">
        <v>0</v>
      </c>
      <c r="M17" s="14">
        <v>0</v>
      </c>
      <c r="N17" s="37">
        <f t="shared" si="1"/>
        <v>6</v>
      </c>
      <c r="O17" s="14">
        <v>108</v>
      </c>
      <c r="P17" s="14">
        <v>223</v>
      </c>
      <c r="Q17" s="14">
        <v>158</v>
      </c>
      <c r="R17" s="37">
        <f t="shared" si="2"/>
        <v>8.65</v>
      </c>
      <c r="S17" s="14">
        <v>0</v>
      </c>
      <c r="T17" s="14">
        <v>0</v>
      </c>
      <c r="U17" s="14">
        <v>0</v>
      </c>
      <c r="V17" s="37">
        <f t="shared" si="3"/>
        <v>0</v>
      </c>
      <c r="W17" s="14">
        <v>0</v>
      </c>
      <c r="X17" s="14">
        <v>0</v>
      </c>
      <c r="Y17" s="37">
        <f t="shared" si="4"/>
        <v>0</v>
      </c>
      <c r="Z17" s="14">
        <v>0</v>
      </c>
      <c r="AA17" s="14">
        <v>0</v>
      </c>
      <c r="AB17" s="37">
        <f t="shared" si="5"/>
        <v>0</v>
      </c>
      <c r="AC17" s="14">
        <v>0</v>
      </c>
      <c r="AD17" s="14">
        <v>0</v>
      </c>
      <c r="AE17" s="37">
        <f t="shared" si="6"/>
        <v>0</v>
      </c>
      <c r="AF17" s="14">
        <v>0</v>
      </c>
      <c r="AG17" s="14">
        <v>7.2</v>
      </c>
      <c r="AH17" s="16">
        <f t="shared" si="8"/>
        <v>27.849999999999998</v>
      </c>
      <c r="AI17" s="17">
        <f t="shared" si="7"/>
        <v>92.8</v>
      </c>
    </row>
    <row r="18" spans="1:35">
      <c r="A18" s="10">
        <f>IF(D18="","",SUBTOTAL(3,$D$4:$D18))</f>
        <v>15</v>
      </c>
      <c r="B18" s="34" t="s">
        <v>62</v>
      </c>
      <c r="C18" s="35" t="s">
        <v>34</v>
      </c>
      <c r="D18" s="20" t="s">
        <v>63</v>
      </c>
      <c r="E18" s="14">
        <v>0</v>
      </c>
      <c r="F18" s="14">
        <v>0</v>
      </c>
      <c r="G18" s="14">
        <v>0</v>
      </c>
      <c r="H18" s="14">
        <v>0</v>
      </c>
      <c r="I18" s="36">
        <f t="shared" si="0"/>
        <v>0</v>
      </c>
      <c r="J18" s="14">
        <v>4.8</v>
      </c>
      <c r="K18" s="14">
        <v>2.4</v>
      </c>
      <c r="L18" s="14">
        <v>0</v>
      </c>
      <c r="M18" s="14">
        <v>0</v>
      </c>
      <c r="N18" s="37">
        <f t="shared" si="1"/>
        <v>7.1999999999999993</v>
      </c>
      <c r="O18" s="14">
        <v>70</v>
      </c>
      <c r="P18" s="14">
        <v>77</v>
      </c>
      <c r="Q18" s="14">
        <v>52</v>
      </c>
      <c r="R18" s="37">
        <f t="shared" si="2"/>
        <v>4.75</v>
      </c>
      <c r="S18" s="14">
        <v>0</v>
      </c>
      <c r="T18" s="14">
        <v>0</v>
      </c>
      <c r="U18" s="14">
        <v>0</v>
      </c>
      <c r="V18" s="37">
        <f t="shared" si="3"/>
        <v>0</v>
      </c>
      <c r="W18" s="14">
        <v>0</v>
      </c>
      <c r="X18" s="14">
        <v>0</v>
      </c>
      <c r="Y18" s="37">
        <f t="shared" si="4"/>
        <v>0</v>
      </c>
      <c r="Z18" s="14">
        <v>0</v>
      </c>
      <c r="AA18" s="14">
        <v>0</v>
      </c>
      <c r="AB18" s="37">
        <f t="shared" si="5"/>
        <v>0</v>
      </c>
      <c r="AC18" s="14">
        <v>0</v>
      </c>
      <c r="AD18" s="14">
        <v>0</v>
      </c>
      <c r="AE18" s="37">
        <f t="shared" si="6"/>
        <v>0</v>
      </c>
      <c r="AF18" s="14">
        <v>0</v>
      </c>
      <c r="AG18" s="14">
        <v>0</v>
      </c>
      <c r="AH18" s="16">
        <f t="shared" si="8"/>
        <v>11.95</v>
      </c>
      <c r="AI18" s="17">
        <f t="shared" si="7"/>
        <v>39.799999999999997</v>
      </c>
    </row>
    <row r="19" spans="1:35">
      <c r="A19" s="10">
        <f>IF(D19="","",SUBTOTAL(3,$D$4:$D19))</f>
        <v>16</v>
      </c>
      <c r="B19" s="34" t="s">
        <v>64</v>
      </c>
      <c r="C19" s="35" t="s">
        <v>34</v>
      </c>
      <c r="D19" s="20" t="s">
        <v>65</v>
      </c>
      <c r="E19" s="14">
        <v>0</v>
      </c>
      <c r="F19" s="14">
        <v>0</v>
      </c>
      <c r="G19" s="14">
        <v>0</v>
      </c>
      <c r="H19" s="14">
        <v>0</v>
      </c>
      <c r="I19" s="36">
        <f t="shared" si="0"/>
        <v>0</v>
      </c>
      <c r="J19" s="14">
        <v>0</v>
      </c>
      <c r="K19" s="14">
        <v>0</v>
      </c>
      <c r="L19" s="14">
        <v>0</v>
      </c>
      <c r="M19" s="14">
        <v>0</v>
      </c>
      <c r="N19" s="37">
        <f t="shared" si="1"/>
        <v>0</v>
      </c>
      <c r="O19" s="14">
        <v>0</v>
      </c>
      <c r="P19" s="14">
        <v>0</v>
      </c>
      <c r="Q19" s="14">
        <v>0</v>
      </c>
      <c r="R19" s="37">
        <f t="shared" si="2"/>
        <v>0</v>
      </c>
      <c r="S19" s="14">
        <v>0</v>
      </c>
      <c r="T19" s="14">
        <v>0</v>
      </c>
      <c r="U19" s="14">
        <v>0</v>
      </c>
      <c r="V19" s="37">
        <f t="shared" si="3"/>
        <v>0</v>
      </c>
      <c r="W19" s="14">
        <v>0</v>
      </c>
      <c r="X19" s="14">
        <v>0</v>
      </c>
      <c r="Y19" s="37">
        <f t="shared" si="4"/>
        <v>0</v>
      </c>
      <c r="Z19" s="14">
        <v>0</v>
      </c>
      <c r="AA19" s="14">
        <v>0</v>
      </c>
      <c r="AB19" s="37">
        <f t="shared" si="5"/>
        <v>0</v>
      </c>
      <c r="AC19" s="14">
        <v>0</v>
      </c>
      <c r="AD19" s="14">
        <v>0</v>
      </c>
      <c r="AE19" s="37">
        <f t="shared" si="6"/>
        <v>0</v>
      </c>
      <c r="AF19" s="14">
        <v>0</v>
      </c>
      <c r="AG19" s="14">
        <v>0</v>
      </c>
      <c r="AH19" s="16">
        <f t="shared" si="8"/>
        <v>0</v>
      </c>
      <c r="AI19" s="17">
        <f t="shared" si="7"/>
        <v>0</v>
      </c>
    </row>
    <row r="20" spans="1:35">
      <c r="A20" s="10">
        <f>IF(D20="","",SUBTOTAL(3,$D$4:$D20))</f>
        <v>17</v>
      </c>
      <c r="B20" s="34" t="s">
        <v>66</v>
      </c>
      <c r="C20" s="35" t="s">
        <v>34</v>
      </c>
      <c r="D20" s="20" t="s">
        <v>67</v>
      </c>
      <c r="E20" s="14">
        <v>4</v>
      </c>
      <c r="F20" s="14">
        <v>0</v>
      </c>
      <c r="G20" s="14">
        <v>0</v>
      </c>
      <c r="H20" s="14">
        <v>0</v>
      </c>
      <c r="I20" s="36">
        <f t="shared" si="0"/>
        <v>4</v>
      </c>
      <c r="J20" s="14">
        <v>7.2</v>
      </c>
      <c r="K20" s="14">
        <v>0</v>
      </c>
      <c r="L20" s="14">
        <v>0</v>
      </c>
      <c r="M20" s="14">
        <v>0</v>
      </c>
      <c r="N20" s="37">
        <f t="shared" si="1"/>
        <v>7.2</v>
      </c>
      <c r="O20" s="14">
        <v>63</v>
      </c>
      <c r="P20" s="14">
        <v>0</v>
      </c>
      <c r="Q20" s="14">
        <v>63</v>
      </c>
      <c r="R20" s="37">
        <f t="shared" si="2"/>
        <v>0</v>
      </c>
      <c r="S20" s="14">
        <v>0</v>
      </c>
      <c r="T20" s="14">
        <v>0</v>
      </c>
      <c r="U20" s="14">
        <v>0</v>
      </c>
      <c r="V20" s="37">
        <f t="shared" si="3"/>
        <v>0</v>
      </c>
      <c r="W20" s="14">
        <v>0</v>
      </c>
      <c r="X20" s="14">
        <v>0</v>
      </c>
      <c r="Y20" s="37">
        <f t="shared" si="4"/>
        <v>0</v>
      </c>
      <c r="Z20" s="14">
        <v>0</v>
      </c>
      <c r="AA20" s="14">
        <v>0</v>
      </c>
      <c r="AB20" s="37">
        <f t="shared" si="5"/>
        <v>0</v>
      </c>
      <c r="AC20" s="14">
        <v>0</v>
      </c>
      <c r="AD20" s="14">
        <v>0</v>
      </c>
      <c r="AE20" s="37">
        <f t="shared" si="6"/>
        <v>0</v>
      </c>
      <c r="AF20" s="14">
        <v>0</v>
      </c>
      <c r="AG20" s="14">
        <v>0</v>
      </c>
      <c r="AH20" s="16">
        <f t="shared" si="8"/>
        <v>11.2</v>
      </c>
      <c r="AI20" s="17">
        <f t="shared" si="7"/>
        <v>37.299999999999997</v>
      </c>
    </row>
    <row r="21" spans="1:35">
      <c r="A21" s="10">
        <f>IF(D21="","",SUBTOTAL(3,$D$4:$D21))</f>
        <v>18</v>
      </c>
      <c r="B21" s="34" t="s">
        <v>68</v>
      </c>
      <c r="C21" s="35" t="s">
        <v>34</v>
      </c>
      <c r="D21" s="20" t="s">
        <v>69</v>
      </c>
      <c r="E21" s="14">
        <v>2</v>
      </c>
      <c r="F21" s="14">
        <v>0</v>
      </c>
      <c r="G21" s="14">
        <v>0</v>
      </c>
      <c r="H21" s="14">
        <v>0</v>
      </c>
      <c r="I21" s="36">
        <f t="shared" si="0"/>
        <v>2</v>
      </c>
      <c r="J21" s="14">
        <v>15.599999999999996</v>
      </c>
      <c r="K21" s="14">
        <v>0</v>
      </c>
      <c r="L21" s="14">
        <v>0</v>
      </c>
      <c r="M21" s="14">
        <v>0</v>
      </c>
      <c r="N21" s="37">
        <f t="shared" si="1"/>
        <v>15.599999999999996</v>
      </c>
      <c r="O21" s="14">
        <v>109</v>
      </c>
      <c r="P21" s="14">
        <v>0</v>
      </c>
      <c r="Q21" s="14">
        <v>24</v>
      </c>
      <c r="R21" s="37">
        <f t="shared" si="2"/>
        <v>4.25</v>
      </c>
      <c r="S21" s="14">
        <v>104</v>
      </c>
      <c r="T21" s="14">
        <v>0</v>
      </c>
      <c r="U21" s="14">
        <v>104</v>
      </c>
      <c r="V21" s="37">
        <f t="shared" si="3"/>
        <v>0</v>
      </c>
      <c r="W21" s="14">
        <v>0</v>
      </c>
      <c r="X21" s="14">
        <v>0</v>
      </c>
      <c r="Y21" s="37">
        <f t="shared" si="4"/>
        <v>0</v>
      </c>
      <c r="Z21" s="14">
        <v>0</v>
      </c>
      <c r="AA21" s="14">
        <v>0</v>
      </c>
      <c r="AB21" s="37">
        <f t="shared" si="5"/>
        <v>0</v>
      </c>
      <c r="AC21" s="14">
        <v>0</v>
      </c>
      <c r="AD21" s="14">
        <v>0</v>
      </c>
      <c r="AE21" s="37">
        <f t="shared" si="6"/>
        <v>0</v>
      </c>
      <c r="AF21" s="14">
        <v>0</v>
      </c>
      <c r="AG21" s="14">
        <v>0</v>
      </c>
      <c r="AH21" s="16">
        <f t="shared" si="8"/>
        <v>21.849999999999994</v>
      </c>
      <c r="AI21" s="17">
        <f t="shared" si="7"/>
        <v>72.8</v>
      </c>
    </row>
    <row r="22" spans="1:35">
      <c r="A22" s="10">
        <f>IF(D22="","",SUBTOTAL(3,$D$4:$D22))</f>
        <v>19</v>
      </c>
      <c r="B22" s="34" t="s">
        <v>70</v>
      </c>
      <c r="C22" s="35" t="s">
        <v>34</v>
      </c>
      <c r="D22" s="20" t="s">
        <v>71</v>
      </c>
      <c r="E22" s="14">
        <v>0</v>
      </c>
      <c r="F22" s="14">
        <v>0</v>
      </c>
      <c r="G22" s="14">
        <v>0</v>
      </c>
      <c r="H22" s="14">
        <v>0</v>
      </c>
      <c r="I22" s="36">
        <f t="shared" si="0"/>
        <v>0</v>
      </c>
      <c r="J22" s="14">
        <v>8</v>
      </c>
      <c r="K22" s="14">
        <v>0</v>
      </c>
      <c r="L22" s="14">
        <v>0</v>
      </c>
      <c r="M22" s="14">
        <v>0</v>
      </c>
      <c r="N22" s="37">
        <f t="shared" si="1"/>
        <v>8</v>
      </c>
      <c r="O22" s="14">
        <v>40</v>
      </c>
      <c r="P22" s="14">
        <v>78</v>
      </c>
      <c r="Q22" s="14">
        <v>105</v>
      </c>
      <c r="R22" s="37">
        <f t="shared" si="2"/>
        <v>0.65</v>
      </c>
      <c r="S22" s="14">
        <v>104</v>
      </c>
      <c r="T22" s="14">
        <v>57</v>
      </c>
      <c r="U22" s="14">
        <v>104</v>
      </c>
      <c r="V22" s="37">
        <f t="shared" si="3"/>
        <v>5.7</v>
      </c>
      <c r="W22" s="14">
        <v>0</v>
      </c>
      <c r="X22" s="14">
        <v>0</v>
      </c>
      <c r="Y22" s="37">
        <f t="shared" si="4"/>
        <v>0</v>
      </c>
      <c r="Z22" s="14">
        <v>0</v>
      </c>
      <c r="AA22" s="14">
        <v>0</v>
      </c>
      <c r="AB22" s="37">
        <f t="shared" si="5"/>
        <v>0</v>
      </c>
      <c r="AC22" s="14">
        <v>0</v>
      </c>
      <c r="AD22" s="14">
        <v>0</v>
      </c>
      <c r="AE22" s="37">
        <f t="shared" si="6"/>
        <v>0</v>
      </c>
      <c r="AF22" s="14">
        <v>0</v>
      </c>
      <c r="AG22" s="14">
        <v>4.8</v>
      </c>
      <c r="AH22" s="16">
        <f t="shared" si="8"/>
        <v>19.150000000000002</v>
      </c>
      <c r="AI22" s="17">
        <f t="shared" si="7"/>
        <v>63.8</v>
      </c>
    </row>
    <row r="23" spans="1:35">
      <c r="A23" s="10">
        <f>IF(D23="","",SUBTOTAL(3,$D$4:$D23))</f>
        <v>20</v>
      </c>
      <c r="B23" s="34" t="s">
        <v>72</v>
      </c>
      <c r="C23" s="35" t="s">
        <v>34</v>
      </c>
      <c r="D23" s="20" t="s">
        <v>73</v>
      </c>
      <c r="E23" s="14">
        <v>6</v>
      </c>
      <c r="F23" s="14">
        <v>0</v>
      </c>
      <c r="G23" s="14">
        <v>0</v>
      </c>
      <c r="H23" s="14">
        <v>0</v>
      </c>
      <c r="I23" s="36">
        <f t="shared" si="0"/>
        <v>6</v>
      </c>
      <c r="J23" s="14">
        <v>1.2</v>
      </c>
      <c r="K23" s="14">
        <v>0</v>
      </c>
      <c r="L23" s="14">
        <v>0</v>
      </c>
      <c r="M23" s="14">
        <v>0</v>
      </c>
      <c r="N23" s="37">
        <f t="shared" si="1"/>
        <v>1.2</v>
      </c>
      <c r="O23" s="14">
        <v>76</v>
      </c>
      <c r="P23" s="14">
        <v>173</v>
      </c>
      <c r="Q23" s="14">
        <v>43</v>
      </c>
      <c r="R23" s="37">
        <f t="shared" si="2"/>
        <v>10.3</v>
      </c>
      <c r="S23" s="14">
        <v>59</v>
      </c>
      <c r="T23" s="14">
        <v>110</v>
      </c>
      <c r="U23" s="14">
        <v>59</v>
      </c>
      <c r="V23" s="37">
        <f t="shared" si="3"/>
        <v>11</v>
      </c>
      <c r="W23" s="14">
        <v>0</v>
      </c>
      <c r="X23" s="14">
        <v>0</v>
      </c>
      <c r="Y23" s="37">
        <f t="shared" si="4"/>
        <v>0</v>
      </c>
      <c r="Z23" s="14">
        <v>0</v>
      </c>
      <c r="AA23" s="14">
        <v>0</v>
      </c>
      <c r="AB23" s="37">
        <f t="shared" si="5"/>
        <v>0</v>
      </c>
      <c r="AC23" s="14">
        <v>0</v>
      </c>
      <c r="AD23" s="14">
        <v>0</v>
      </c>
      <c r="AE23" s="37">
        <f t="shared" si="6"/>
        <v>0</v>
      </c>
      <c r="AF23" s="14">
        <v>0</v>
      </c>
      <c r="AG23" s="14">
        <v>7.2</v>
      </c>
      <c r="AH23" s="16">
        <f t="shared" si="8"/>
        <v>35.700000000000003</v>
      </c>
      <c r="AI23" s="17">
        <f t="shared" si="7"/>
        <v>119</v>
      </c>
    </row>
    <row r="24" spans="1:35">
      <c r="A24" s="10">
        <f>IF(D24="","",SUBTOTAL(3,$D$4:$D24))</f>
        <v>21</v>
      </c>
      <c r="B24" s="34" t="s">
        <v>74</v>
      </c>
      <c r="C24" s="35" t="s">
        <v>75</v>
      </c>
      <c r="D24" s="20" t="s">
        <v>76</v>
      </c>
      <c r="E24" s="14">
        <v>2</v>
      </c>
      <c r="F24" s="14">
        <v>0</v>
      </c>
      <c r="G24" s="14">
        <v>0</v>
      </c>
      <c r="H24" s="14">
        <v>0</v>
      </c>
      <c r="I24" s="36">
        <f t="shared" si="0"/>
        <v>2</v>
      </c>
      <c r="J24" s="14">
        <v>0</v>
      </c>
      <c r="K24" s="14">
        <v>0</v>
      </c>
      <c r="L24" s="14">
        <v>0</v>
      </c>
      <c r="M24" s="14">
        <v>0</v>
      </c>
      <c r="N24" s="37">
        <f t="shared" si="1"/>
        <v>0</v>
      </c>
      <c r="O24" s="14">
        <v>27</v>
      </c>
      <c r="P24" s="14">
        <v>0</v>
      </c>
      <c r="Q24" s="14">
        <v>27</v>
      </c>
      <c r="R24" s="37">
        <f t="shared" si="2"/>
        <v>0</v>
      </c>
      <c r="S24" s="14">
        <v>0</v>
      </c>
      <c r="T24" s="14">
        <v>0</v>
      </c>
      <c r="U24" s="14">
        <v>0</v>
      </c>
      <c r="V24" s="37">
        <f t="shared" si="3"/>
        <v>0</v>
      </c>
      <c r="W24" s="14">
        <v>0</v>
      </c>
      <c r="X24" s="14">
        <v>0</v>
      </c>
      <c r="Y24" s="37">
        <f t="shared" si="4"/>
        <v>0</v>
      </c>
      <c r="Z24" s="14">
        <v>0</v>
      </c>
      <c r="AA24" s="14">
        <v>0</v>
      </c>
      <c r="AB24" s="37">
        <f t="shared" si="5"/>
        <v>0</v>
      </c>
      <c r="AC24" s="14">
        <v>0</v>
      </c>
      <c r="AD24" s="14">
        <v>0</v>
      </c>
      <c r="AE24" s="37">
        <f t="shared" si="6"/>
        <v>0</v>
      </c>
      <c r="AF24" s="14">
        <v>0</v>
      </c>
      <c r="AG24" s="14">
        <v>1.2</v>
      </c>
      <c r="AH24" s="16">
        <f t="shared" si="8"/>
        <v>3.2</v>
      </c>
      <c r="AI24" s="17">
        <f t="shared" si="7"/>
        <v>10.7</v>
      </c>
    </row>
    <row r="25" spans="1:35">
      <c r="A25" s="10">
        <f>IF(D25="","",SUBTOTAL(3,$D$4:$D25))</f>
        <v>22</v>
      </c>
      <c r="B25" s="34" t="s">
        <v>77</v>
      </c>
      <c r="C25" s="35" t="s">
        <v>75</v>
      </c>
      <c r="D25" s="20" t="s">
        <v>78</v>
      </c>
      <c r="E25" s="14">
        <v>0</v>
      </c>
      <c r="F25" s="14">
        <v>0</v>
      </c>
      <c r="G25" s="14">
        <v>0</v>
      </c>
      <c r="H25" s="14">
        <v>0</v>
      </c>
      <c r="I25" s="36">
        <f t="shared" si="0"/>
        <v>0</v>
      </c>
      <c r="J25" s="14">
        <v>1.2</v>
      </c>
      <c r="K25" s="14">
        <v>0</v>
      </c>
      <c r="L25" s="14">
        <v>0</v>
      </c>
      <c r="M25" s="14">
        <v>0</v>
      </c>
      <c r="N25" s="37">
        <f t="shared" si="1"/>
        <v>1.2</v>
      </c>
      <c r="O25" s="14">
        <v>0</v>
      </c>
      <c r="P25" s="14">
        <v>0</v>
      </c>
      <c r="Q25" s="14">
        <v>0</v>
      </c>
      <c r="R25" s="37">
        <f t="shared" si="2"/>
        <v>0</v>
      </c>
      <c r="S25" s="14">
        <v>59</v>
      </c>
      <c r="T25" s="14">
        <v>0</v>
      </c>
      <c r="U25" s="14">
        <v>59</v>
      </c>
      <c r="V25" s="37">
        <f t="shared" si="3"/>
        <v>0</v>
      </c>
      <c r="W25" s="14">
        <v>0</v>
      </c>
      <c r="X25" s="14">
        <v>0</v>
      </c>
      <c r="Y25" s="37">
        <f t="shared" si="4"/>
        <v>0</v>
      </c>
      <c r="Z25" s="14">
        <v>0</v>
      </c>
      <c r="AA25" s="14">
        <v>0</v>
      </c>
      <c r="AB25" s="37">
        <f t="shared" si="5"/>
        <v>0</v>
      </c>
      <c r="AC25" s="14">
        <v>0</v>
      </c>
      <c r="AD25" s="14">
        <v>0</v>
      </c>
      <c r="AE25" s="37">
        <f t="shared" si="6"/>
        <v>0</v>
      </c>
      <c r="AF25" s="14">
        <v>0</v>
      </c>
      <c r="AG25" s="14">
        <v>0</v>
      </c>
      <c r="AH25" s="16">
        <f t="shared" si="8"/>
        <v>1.2</v>
      </c>
      <c r="AI25" s="17">
        <f t="shared" si="7"/>
        <v>4</v>
      </c>
    </row>
    <row r="26" spans="1:35">
      <c r="A26" s="10">
        <f>IF(D26="","",SUBTOTAL(3,$D$4:$D26))</f>
        <v>23</v>
      </c>
      <c r="B26" s="34" t="s">
        <v>79</v>
      </c>
      <c r="C26" s="35" t="s">
        <v>80</v>
      </c>
      <c r="D26" s="20" t="s">
        <v>81</v>
      </c>
      <c r="E26" s="14">
        <v>0</v>
      </c>
      <c r="F26" s="14">
        <v>0</v>
      </c>
      <c r="G26" s="14">
        <v>0</v>
      </c>
      <c r="H26" s="14">
        <v>0</v>
      </c>
      <c r="I26" s="36">
        <f t="shared" si="0"/>
        <v>0</v>
      </c>
      <c r="J26" s="14">
        <v>0</v>
      </c>
      <c r="K26" s="14">
        <v>0</v>
      </c>
      <c r="L26" s="14">
        <v>0</v>
      </c>
      <c r="M26" s="14">
        <v>0</v>
      </c>
      <c r="N26" s="37">
        <f t="shared" si="1"/>
        <v>0</v>
      </c>
      <c r="O26" s="14">
        <v>0</v>
      </c>
      <c r="P26" s="14">
        <v>0</v>
      </c>
      <c r="Q26" s="14">
        <v>0</v>
      </c>
      <c r="R26" s="37">
        <f t="shared" si="2"/>
        <v>0</v>
      </c>
      <c r="S26" s="14">
        <v>110</v>
      </c>
      <c r="T26" s="14">
        <v>0</v>
      </c>
      <c r="U26" s="14">
        <v>110</v>
      </c>
      <c r="V26" s="37">
        <f t="shared" si="3"/>
        <v>0</v>
      </c>
      <c r="W26" s="14">
        <v>0</v>
      </c>
      <c r="X26" s="14">
        <v>0</v>
      </c>
      <c r="Y26" s="37">
        <f t="shared" si="4"/>
        <v>0</v>
      </c>
      <c r="Z26" s="14">
        <v>0</v>
      </c>
      <c r="AA26" s="14">
        <v>0</v>
      </c>
      <c r="AB26" s="37">
        <f t="shared" si="5"/>
        <v>0</v>
      </c>
      <c r="AC26" s="14">
        <v>0</v>
      </c>
      <c r="AD26" s="14">
        <v>0</v>
      </c>
      <c r="AE26" s="37">
        <f t="shared" si="6"/>
        <v>0</v>
      </c>
      <c r="AF26" s="14">
        <v>0</v>
      </c>
      <c r="AG26" s="14">
        <v>0</v>
      </c>
      <c r="AH26" s="16">
        <f t="shared" si="8"/>
        <v>0</v>
      </c>
      <c r="AI26" s="17">
        <f t="shared" si="7"/>
        <v>0</v>
      </c>
    </row>
    <row r="27" spans="1:35">
      <c r="A27" s="10" t="str">
        <f>IF(D27="","",SUBTOTAL(3,$D$4:$D27))</f>
        <v/>
      </c>
      <c r="B27" s="38"/>
      <c r="C27" s="39"/>
      <c r="D27" s="39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8"/>
        <v/>
      </c>
      <c r="AI27" s="17" t="str">
        <f t="shared" si="7"/>
        <v/>
      </c>
    </row>
    <row r="28" spans="1:35">
      <c r="E28" s="17">
        <f t="shared" ref="E28:AH28" si="9">SUBTOTAL(9,E2:E27)</f>
        <v>46</v>
      </c>
      <c r="F28" s="17">
        <f t="shared" si="9"/>
        <v>0</v>
      </c>
      <c r="G28" s="17">
        <f t="shared" si="9"/>
        <v>0</v>
      </c>
      <c r="H28" s="17">
        <f t="shared" si="9"/>
        <v>0</v>
      </c>
      <c r="I28" s="26">
        <f t="shared" si="9"/>
        <v>46</v>
      </c>
      <c r="J28" s="17">
        <f t="shared" si="9"/>
        <v>116</v>
      </c>
      <c r="K28" s="17">
        <f t="shared" si="9"/>
        <v>61.999999999999993</v>
      </c>
      <c r="L28" s="17">
        <f t="shared" si="9"/>
        <v>0</v>
      </c>
      <c r="M28" s="17">
        <f t="shared" si="9"/>
        <v>0</v>
      </c>
      <c r="N28" s="26">
        <f t="shared" si="9"/>
        <v>177.99999999999994</v>
      </c>
      <c r="O28" s="17">
        <f t="shared" si="9"/>
        <v>1692</v>
      </c>
      <c r="P28" s="17">
        <f t="shared" si="9"/>
        <v>1692</v>
      </c>
      <c r="Q28" s="17">
        <f t="shared" si="9"/>
        <v>1692</v>
      </c>
      <c r="R28" s="26">
        <f t="shared" si="9"/>
        <v>84.600000000000009</v>
      </c>
      <c r="S28" s="17">
        <f t="shared" si="9"/>
        <v>1777</v>
      </c>
      <c r="T28" s="17">
        <f t="shared" si="9"/>
        <v>167</v>
      </c>
      <c r="U28" s="17">
        <f t="shared" si="9"/>
        <v>1777</v>
      </c>
      <c r="V28" s="26">
        <f t="shared" si="9"/>
        <v>16.7</v>
      </c>
      <c r="W28" s="17">
        <f t="shared" si="9"/>
        <v>0</v>
      </c>
      <c r="X28" s="17">
        <f t="shared" si="9"/>
        <v>0</v>
      </c>
      <c r="Y28" s="26">
        <f t="shared" si="9"/>
        <v>0</v>
      </c>
      <c r="Z28" s="17">
        <f t="shared" si="9"/>
        <v>0</v>
      </c>
      <c r="AA28" s="17">
        <f t="shared" si="9"/>
        <v>0</v>
      </c>
      <c r="AB28" s="26">
        <f t="shared" si="9"/>
        <v>0</v>
      </c>
      <c r="AC28" s="17">
        <f t="shared" si="9"/>
        <v>0</v>
      </c>
      <c r="AD28" s="17">
        <f t="shared" si="9"/>
        <v>0</v>
      </c>
      <c r="AE28" s="26">
        <f t="shared" si="9"/>
        <v>0</v>
      </c>
      <c r="AF28" s="17">
        <f t="shared" si="9"/>
        <v>8.3999999999999986</v>
      </c>
      <c r="AG28" s="17">
        <f t="shared" si="9"/>
        <v>29.599999999999998</v>
      </c>
      <c r="AH28" s="26">
        <f t="shared" si="9"/>
        <v>363.2999999999999</v>
      </c>
    </row>
  </sheetData>
  <sheetProtection formatCells="0" formatColumns="0" formatRows="0" autoFilter="0"/>
  <autoFilter ref="A3:AI27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28:AH1048576 E27:AG27 AH4:AH27">
    <cfRule type="cellIs" dxfId="24" priority="13" stopIfTrue="1" operator="lessThan">
      <formula>0</formula>
    </cfRule>
  </conditionalFormatting>
  <conditionalFormatting sqref="Q3">
    <cfRule type="cellIs" dxfId="23" priority="12" stopIfTrue="1" operator="lessThan">
      <formula>0</formula>
    </cfRule>
  </conditionalFormatting>
  <conditionalFormatting sqref="U3">
    <cfRule type="cellIs" dxfId="22" priority="11" stopIfTrue="1" operator="lessThan">
      <formula>0</formula>
    </cfRule>
  </conditionalFormatting>
  <conditionalFormatting sqref="E4:H26 J4:M26 O4:Q26 S4:U26 W4:X26 Z4:AA26 AC4:AD26 AF4:AG26">
    <cfRule type="cellIs" dxfId="21" priority="8" stopIfTrue="1" operator="lessThan">
      <formula>0</formula>
    </cfRule>
  </conditionalFormatting>
  <conditionalFormatting sqref="I4:I26">
    <cfRule type="cellIs" dxfId="20" priority="7" stopIfTrue="1" operator="lessThan">
      <formula>0</formula>
    </cfRule>
  </conditionalFormatting>
  <conditionalFormatting sqref="N4:N26">
    <cfRule type="cellIs" dxfId="19" priority="6" stopIfTrue="1" operator="lessThan">
      <formula>0</formula>
    </cfRule>
  </conditionalFormatting>
  <conditionalFormatting sqref="R4:R26">
    <cfRule type="cellIs" dxfId="18" priority="5" stopIfTrue="1" operator="lessThan">
      <formula>0</formula>
    </cfRule>
  </conditionalFormatting>
  <conditionalFormatting sqref="V4:V26">
    <cfRule type="cellIs" dxfId="17" priority="4" stopIfTrue="1" operator="lessThan">
      <formula>0</formula>
    </cfRule>
  </conditionalFormatting>
  <conditionalFormatting sqref="Y4:Y26">
    <cfRule type="cellIs" dxfId="16" priority="3" stopIfTrue="1" operator="lessThan">
      <formula>0</formula>
    </cfRule>
  </conditionalFormatting>
  <conditionalFormatting sqref="AB4:AB26">
    <cfRule type="cellIs" dxfId="15" priority="2" stopIfTrue="1" operator="lessThan">
      <formula>0</formula>
    </cfRule>
  </conditionalFormatting>
  <conditionalFormatting sqref="AE4:AE26">
    <cfRule type="cellIs" dxfId="1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tabSelected="1" zoomScale="70" zoomScaleNormal="70" workbookViewId="0">
      <pane xSplit="4" ySplit="3" topLeftCell="Z16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17" sqref="AH17"/>
    </sheetView>
  </sheetViews>
  <sheetFormatPr defaultRowHeight="18.75"/>
  <cols>
    <col min="1" max="1" width="5.75" style="40" bestFit="1" customWidth="1"/>
    <col min="2" max="2" width="11.75" style="40" bestFit="1" customWidth="1"/>
    <col min="3" max="3" width="29" style="27" bestFit="1" customWidth="1"/>
    <col min="4" max="4" width="36" style="27" bestFit="1" customWidth="1"/>
    <col min="5" max="8" width="6.625" style="27" customWidth="1"/>
    <col min="9" max="9" width="6.625" style="29" customWidth="1"/>
    <col min="10" max="13" width="6.625" style="27" customWidth="1"/>
    <col min="14" max="14" width="8.25" style="29" customWidth="1"/>
    <col min="15" max="15" width="8" style="27" customWidth="1"/>
    <col min="16" max="17" width="8.25" style="27" customWidth="1"/>
    <col min="18" max="18" width="9.375" style="29" customWidth="1"/>
    <col min="19" max="21" width="6.625" style="27" customWidth="1"/>
    <col min="22" max="22" width="6.625" style="29" customWidth="1"/>
    <col min="23" max="24" width="6.625" style="27" customWidth="1"/>
    <col min="25" max="25" width="6.625" style="29" customWidth="1"/>
    <col min="26" max="27" width="6.625" style="27" customWidth="1"/>
    <col min="28" max="28" width="6.625" style="29" customWidth="1"/>
    <col min="29" max="30" width="6.625" style="27" customWidth="1"/>
    <col min="31" max="31" width="6.625" style="29" customWidth="1"/>
    <col min="32" max="33" width="6.625" style="27" customWidth="1"/>
    <col min="34" max="34" width="9.25" style="29" customWidth="1"/>
    <col min="35" max="35" width="9.5" style="27" customWidth="1"/>
    <col min="36" max="36" width="11.75" style="27" customWidth="1"/>
    <col min="37" max="16384" width="9" style="27"/>
  </cols>
  <sheetData>
    <row r="1" spans="1:35" s="3" customFormat="1">
      <c r="A1" s="44" t="s">
        <v>0</v>
      </c>
      <c r="B1" s="43" t="s">
        <v>1</v>
      </c>
      <c r="C1" s="45" t="s">
        <v>2</v>
      </c>
      <c r="D1" s="44" t="s">
        <v>3</v>
      </c>
      <c r="E1" s="43" t="s">
        <v>4</v>
      </c>
      <c r="F1" s="43"/>
      <c r="G1" s="43"/>
      <c r="H1" s="43"/>
      <c r="I1" s="43"/>
      <c r="J1" s="43" t="s">
        <v>5</v>
      </c>
      <c r="K1" s="43"/>
      <c r="L1" s="43"/>
      <c r="M1" s="43"/>
      <c r="N1" s="43"/>
      <c r="O1" s="43" t="s">
        <v>6</v>
      </c>
      <c r="P1" s="43"/>
      <c r="Q1" s="43"/>
      <c r="R1" s="43"/>
      <c r="S1" s="43"/>
      <c r="T1" s="43"/>
      <c r="U1" s="43"/>
      <c r="V1" s="43"/>
      <c r="W1" s="43" t="s">
        <v>7</v>
      </c>
      <c r="X1" s="43"/>
      <c r="Y1" s="43"/>
      <c r="Z1" s="43"/>
      <c r="AA1" s="43"/>
      <c r="AB1" s="43"/>
      <c r="AC1" s="43"/>
      <c r="AD1" s="43"/>
      <c r="AE1" s="43"/>
      <c r="AF1" s="46" t="s">
        <v>8</v>
      </c>
      <c r="AG1" s="46" t="s">
        <v>9</v>
      </c>
      <c r="AH1" s="46" t="s">
        <v>10</v>
      </c>
      <c r="AI1" s="1">
        <f>SUBTOTAL(9,AH:AH)</f>
        <v>321.10000000000002</v>
      </c>
    </row>
    <row r="2" spans="1:35" s="3" customFormat="1">
      <c r="A2" s="44"/>
      <c r="B2" s="44"/>
      <c r="C2" s="45"/>
      <c r="D2" s="44"/>
      <c r="E2" s="43"/>
      <c r="F2" s="43"/>
      <c r="G2" s="43"/>
      <c r="H2" s="43"/>
      <c r="I2" s="43"/>
      <c r="J2" s="43"/>
      <c r="K2" s="43"/>
      <c r="L2" s="43"/>
      <c r="M2" s="43"/>
      <c r="N2" s="43"/>
      <c r="O2" s="43" t="s">
        <v>11</v>
      </c>
      <c r="P2" s="43"/>
      <c r="Q2" s="43"/>
      <c r="R2" s="43"/>
      <c r="S2" s="43" t="s">
        <v>12</v>
      </c>
      <c r="T2" s="43"/>
      <c r="U2" s="43"/>
      <c r="V2" s="43"/>
      <c r="W2" s="43" t="s">
        <v>11</v>
      </c>
      <c r="X2" s="43"/>
      <c r="Y2" s="43"/>
      <c r="Z2" s="43" t="s">
        <v>13</v>
      </c>
      <c r="AA2" s="43"/>
      <c r="AB2" s="43"/>
      <c r="AC2" s="43" t="s">
        <v>14</v>
      </c>
      <c r="AD2" s="43"/>
      <c r="AE2" s="43"/>
      <c r="AF2" s="46"/>
      <c r="AG2" s="46"/>
      <c r="AH2" s="46"/>
    </row>
    <row r="3" spans="1:35" s="8" customFormat="1" ht="99">
      <c r="A3" s="44"/>
      <c r="B3" s="44"/>
      <c r="C3" s="45"/>
      <c r="D3" s="44"/>
      <c r="E3" s="30" t="s">
        <v>15</v>
      </c>
      <c r="F3" s="30" t="s">
        <v>16</v>
      </c>
      <c r="G3" s="30" t="s">
        <v>17</v>
      </c>
      <c r="H3" s="30" t="s">
        <v>18</v>
      </c>
      <c r="I3" s="31" t="s">
        <v>19</v>
      </c>
      <c r="J3" s="30" t="s">
        <v>20</v>
      </c>
      <c r="K3" s="30" t="s">
        <v>21</v>
      </c>
      <c r="L3" s="30" t="s">
        <v>22</v>
      </c>
      <c r="M3" s="30" t="s">
        <v>23</v>
      </c>
      <c r="N3" s="32" t="s">
        <v>24</v>
      </c>
      <c r="O3" s="30" t="s">
        <v>25</v>
      </c>
      <c r="P3" s="30" t="s">
        <v>26</v>
      </c>
      <c r="Q3" s="33" t="s">
        <v>27</v>
      </c>
      <c r="R3" s="31" t="s">
        <v>28</v>
      </c>
      <c r="S3" s="30" t="s">
        <v>29</v>
      </c>
      <c r="T3" s="30" t="s">
        <v>30</v>
      </c>
      <c r="U3" s="33" t="s">
        <v>31</v>
      </c>
      <c r="V3" s="31" t="s">
        <v>32</v>
      </c>
      <c r="W3" s="30" t="s">
        <v>25</v>
      </c>
      <c r="X3" s="30" t="s">
        <v>26</v>
      </c>
      <c r="Y3" s="31" t="s">
        <v>28</v>
      </c>
      <c r="Z3" s="30" t="s">
        <v>29</v>
      </c>
      <c r="AA3" s="30" t="s">
        <v>30</v>
      </c>
      <c r="AB3" s="31" t="s">
        <v>32</v>
      </c>
      <c r="AC3" s="30" t="s">
        <v>29</v>
      </c>
      <c r="AD3" s="30" t="s">
        <v>30</v>
      </c>
      <c r="AE3" s="31" t="s">
        <v>32</v>
      </c>
      <c r="AF3" s="46"/>
      <c r="AG3" s="46"/>
      <c r="AH3" s="46"/>
    </row>
    <row r="4" spans="1:35">
      <c r="A4" s="10">
        <f>IF(D4="","",SUBTOTAL(3,$D$4:$D4))</f>
        <v>1</v>
      </c>
      <c r="B4" s="34" t="s">
        <v>33</v>
      </c>
      <c r="C4" s="35" t="s">
        <v>34</v>
      </c>
      <c r="D4" s="20" t="s">
        <v>35</v>
      </c>
      <c r="E4" s="14">
        <v>1</v>
      </c>
      <c r="F4" s="14">
        <v>0</v>
      </c>
      <c r="G4" s="14">
        <v>0</v>
      </c>
      <c r="H4" s="14">
        <v>0</v>
      </c>
      <c r="I4" s="36">
        <f t="shared" ref="I4:I26" si="0">IF(D4="","",(E4+F4*2+G4*3+H4*2))</f>
        <v>1</v>
      </c>
      <c r="J4" s="14">
        <v>6</v>
      </c>
      <c r="K4" s="14">
        <v>0</v>
      </c>
      <c r="L4" s="14">
        <v>0</v>
      </c>
      <c r="M4" s="14">
        <v>0</v>
      </c>
      <c r="N4" s="37">
        <f t="shared" ref="N4:N26" si="1">IF(D4="","",SUM(J4:M4))</f>
        <v>6</v>
      </c>
      <c r="O4" s="14">
        <v>101</v>
      </c>
      <c r="P4" s="14">
        <v>303</v>
      </c>
      <c r="Q4" s="14">
        <v>102</v>
      </c>
      <c r="R4" s="37">
        <f t="shared" ref="R4:R26" si="2">IF(D4="","",(SUM(O4:P4)-Q4)/20)</f>
        <v>15.1</v>
      </c>
      <c r="S4" s="14">
        <v>0</v>
      </c>
      <c r="T4" s="14">
        <v>0</v>
      </c>
      <c r="U4" s="14">
        <v>0</v>
      </c>
      <c r="V4" s="37">
        <f t="shared" ref="V4:V26" si="3">IF(D4="","",(SUM(S4:T4)-U4)/10)</f>
        <v>0</v>
      </c>
      <c r="W4" s="14">
        <v>0</v>
      </c>
      <c r="X4" s="14">
        <v>0</v>
      </c>
      <c r="Y4" s="37">
        <f t="shared" ref="Y4:Y26" si="4">IF(D4="","",SUM(W4:X4)/14)</f>
        <v>0</v>
      </c>
      <c r="Z4" s="14">
        <v>0</v>
      </c>
      <c r="AA4" s="14">
        <v>0</v>
      </c>
      <c r="AB4" s="37">
        <f t="shared" ref="AB4:AB26" si="5">IF(D4="","",SUM(Z4:AA4)/10)</f>
        <v>0</v>
      </c>
      <c r="AC4" s="14">
        <v>0</v>
      </c>
      <c r="AD4" s="14">
        <v>0</v>
      </c>
      <c r="AE4" s="37">
        <f t="shared" ref="AE4:AE26" si="6">IF(D4="","",SUM(AC4:AD4)/20)</f>
        <v>0</v>
      </c>
      <c r="AF4" s="14">
        <v>0</v>
      </c>
      <c r="AG4" s="14">
        <v>4.8</v>
      </c>
      <c r="AH4" s="16">
        <f>IF(D4="","",(I4+N4+R4+V4+Y4+AB4+AE4+SUM(AF4:AG4)))</f>
        <v>26.900000000000002</v>
      </c>
      <c r="AI4" s="17">
        <f t="shared" ref="AI4:AI27" si="7">IF(AH4="","",ROUND(AH4*10/3,1))</f>
        <v>89.7</v>
      </c>
    </row>
    <row r="5" spans="1:35">
      <c r="A5" s="10">
        <f>IF(D5="","",SUBTOTAL(3,$D$4:$D5))</f>
        <v>2</v>
      </c>
      <c r="B5" s="34" t="s">
        <v>36</v>
      </c>
      <c r="C5" s="35" t="s">
        <v>34</v>
      </c>
      <c r="D5" s="20" t="s">
        <v>37</v>
      </c>
      <c r="E5" s="14">
        <v>1</v>
      </c>
      <c r="F5" s="14">
        <v>0</v>
      </c>
      <c r="G5" s="14">
        <v>0</v>
      </c>
      <c r="H5" s="14">
        <v>0</v>
      </c>
      <c r="I5" s="36">
        <f t="shared" si="0"/>
        <v>1</v>
      </c>
      <c r="J5" s="14">
        <v>11.999999999999998</v>
      </c>
      <c r="K5" s="14">
        <v>3.5999999999999996</v>
      </c>
      <c r="L5" s="14">
        <v>0</v>
      </c>
      <c r="M5" s="14">
        <v>0</v>
      </c>
      <c r="N5" s="37">
        <f t="shared" si="1"/>
        <v>15.599999999999998</v>
      </c>
      <c r="O5" s="14">
        <v>46</v>
      </c>
      <c r="P5" s="14">
        <v>34</v>
      </c>
      <c r="Q5" s="14">
        <v>16</v>
      </c>
      <c r="R5" s="37">
        <f t="shared" si="2"/>
        <v>3.2</v>
      </c>
      <c r="S5" s="14">
        <v>47</v>
      </c>
      <c r="T5" s="14">
        <v>0</v>
      </c>
      <c r="U5" s="14">
        <v>47</v>
      </c>
      <c r="V5" s="37">
        <f t="shared" si="3"/>
        <v>0</v>
      </c>
      <c r="W5" s="14">
        <v>0</v>
      </c>
      <c r="X5" s="14">
        <v>0</v>
      </c>
      <c r="Y5" s="37">
        <f t="shared" si="4"/>
        <v>0</v>
      </c>
      <c r="Z5" s="14">
        <v>0</v>
      </c>
      <c r="AA5" s="14">
        <v>0</v>
      </c>
      <c r="AB5" s="37">
        <f t="shared" si="5"/>
        <v>0</v>
      </c>
      <c r="AC5" s="14">
        <v>0</v>
      </c>
      <c r="AD5" s="14">
        <v>0</v>
      </c>
      <c r="AE5" s="37">
        <f t="shared" si="6"/>
        <v>0</v>
      </c>
      <c r="AF5" s="14">
        <v>1.2</v>
      </c>
      <c r="AG5" s="14">
        <v>0</v>
      </c>
      <c r="AH5" s="16">
        <f t="shared" ref="AH5:AH27" si="8">IF(D5="","",(I5+N5+R5+V5+Y5+AB5+AE5+SUM(AF5:AG5)))</f>
        <v>20.999999999999996</v>
      </c>
      <c r="AI5" s="17">
        <f t="shared" si="7"/>
        <v>70</v>
      </c>
    </row>
    <row r="6" spans="1:35">
      <c r="A6" s="10">
        <f>IF(D6="","",SUBTOTAL(3,$D$4:$D6))</f>
        <v>3</v>
      </c>
      <c r="B6" s="34" t="s">
        <v>38</v>
      </c>
      <c r="C6" s="35" t="s">
        <v>34</v>
      </c>
      <c r="D6" s="20" t="s">
        <v>39</v>
      </c>
      <c r="E6" s="14">
        <v>2</v>
      </c>
      <c r="F6" s="14">
        <v>0</v>
      </c>
      <c r="G6" s="14">
        <v>0</v>
      </c>
      <c r="H6" s="14">
        <v>0</v>
      </c>
      <c r="I6" s="36">
        <f t="shared" si="0"/>
        <v>2</v>
      </c>
      <c r="J6" s="14">
        <v>4.8</v>
      </c>
      <c r="K6" s="14">
        <v>3.5999999999999996</v>
      </c>
      <c r="L6" s="14">
        <v>0</v>
      </c>
      <c r="M6" s="14">
        <v>0</v>
      </c>
      <c r="N6" s="37">
        <f t="shared" si="1"/>
        <v>8.3999999999999986</v>
      </c>
      <c r="O6" s="14">
        <v>0</v>
      </c>
      <c r="P6" s="14">
        <v>12</v>
      </c>
      <c r="Q6" s="14">
        <v>0</v>
      </c>
      <c r="R6" s="37">
        <f t="shared" si="2"/>
        <v>0.6</v>
      </c>
      <c r="S6" s="14">
        <v>47</v>
      </c>
      <c r="T6" s="14">
        <v>0</v>
      </c>
      <c r="U6" s="14">
        <v>47</v>
      </c>
      <c r="V6" s="37">
        <f t="shared" si="3"/>
        <v>0</v>
      </c>
      <c r="W6" s="14">
        <v>0</v>
      </c>
      <c r="X6" s="14">
        <v>0</v>
      </c>
      <c r="Y6" s="37">
        <f t="shared" si="4"/>
        <v>0</v>
      </c>
      <c r="Z6" s="14">
        <v>0</v>
      </c>
      <c r="AA6" s="14">
        <v>0</v>
      </c>
      <c r="AB6" s="37">
        <f t="shared" si="5"/>
        <v>0</v>
      </c>
      <c r="AC6" s="14">
        <v>0</v>
      </c>
      <c r="AD6" s="14">
        <v>0</v>
      </c>
      <c r="AE6" s="37">
        <f t="shared" si="6"/>
        <v>0</v>
      </c>
      <c r="AF6" s="14">
        <v>0</v>
      </c>
      <c r="AG6" s="14">
        <v>0</v>
      </c>
      <c r="AH6" s="16">
        <f t="shared" si="8"/>
        <v>10.999999999999998</v>
      </c>
      <c r="AI6" s="17">
        <f t="shared" si="7"/>
        <v>36.700000000000003</v>
      </c>
    </row>
    <row r="7" spans="1:35">
      <c r="A7" s="10">
        <f>IF(D7="","",SUBTOTAL(3,$D$4:$D7))</f>
        <v>4</v>
      </c>
      <c r="B7" s="34" t="s">
        <v>40</v>
      </c>
      <c r="C7" s="35" t="s">
        <v>34</v>
      </c>
      <c r="D7" s="20" t="s">
        <v>41</v>
      </c>
      <c r="E7" s="14">
        <v>4</v>
      </c>
      <c r="F7" s="14">
        <v>0</v>
      </c>
      <c r="G7" s="14">
        <v>0</v>
      </c>
      <c r="H7" s="14">
        <v>0</v>
      </c>
      <c r="I7" s="36">
        <f t="shared" si="0"/>
        <v>4</v>
      </c>
      <c r="J7" s="14">
        <v>2.4</v>
      </c>
      <c r="K7" s="14">
        <v>4.8</v>
      </c>
      <c r="L7" s="14">
        <v>0</v>
      </c>
      <c r="M7" s="14">
        <v>0</v>
      </c>
      <c r="N7" s="37">
        <f t="shared" si="1"/>
        <v>7.1999999999999993</v>
      </c>
      <c r="O7" s="14">
        <v>96</v>
      </c>
      <c r="P7" s="14">
        <v>81</v>
      </c>
      <c r="Q7" s="14">
        <v>84</v>
      </c>
      <c r="R7" s="37">
        <f t="shared" si="2"/>
        <v>4.6500000000000004</v>
      </c>
      <c r="S7" s="14">
        <v>0</v>
      </c>
      <c r="T7" s="14">
        <v>0</v>
      </c>
      <c r="U7" s="14">
        <v>0</v>
      </c>
      <c r="V7" s="37">
        <f t="shared" si="3"/>
        <v>0</v>
      </c>
      <c r="W7" s="14">
        <v>0</v>
      </c>
      <c r="X7" s="14">
        <v>0</v>
      </c>
      <c r="Y7" s="37">
        <f t="shared" si="4"/>
        <v>0</v>
      </c>
      <c r="Z7" s="14">
        <v>0</v>
      </c>
      <c r="AA7" s="14">
        <v>0</v>
      </c>
      <c r="AB7" s="37">
        <f t="shared" si="5"/>
        <v>0</v>
      </c>
      <c r="AC7" s="14">
        <v>0</v>
      </c>
      <c r="AD7" s="14">
        <v>0</v>
      </c>
      <c r="AE7" s="37">
        <f t="shared" si="6"/>
        <v>0</v>
      </c>
      <c r="AF7" s="14">
        <v>0</v>
      </c>
      <c r="AG7" s="14">
        <v>0</v>
      </c>
      <c r="AH7" s="16">
        <f t="shared" si="8"/>
        <v>15.85</v>
      </c>
      <c r="AI7" s="17">
        <f t="shared" si="7"/>
        <v>52.8</v>
      </c>
    </row>
    <row r="8" spans="1:35">
      <c r="A8" s="10">
        <f>IF(D8="","",SUBTOTAL(3,$D$4:$D8))</f>
        <v>5</v>
      </c>
      <c r="B8" s="34" t="s">
        <v>42</v>
      </c>
      <c r="C8" s="35" t="s">
        <v>34</v>
      </c>
      <c r="D8" s="20" t="s">
        <v>43</v>
      </c>
      <c r="E8" s="14">
        <v>2</v>
      </c>
      <c r="F8" s="14">
        <v>0</v>
      </c>
      <c r="G8" s="14">
        <v>0</v>
      </c>
      <c r="H8" s="14">
        <v>0</v>
      </c>
      <c r="I8" s="36">
        <f t="shared" si="0"/>
        <v>2</v>
      </c>
      <c r="J8" s="14">
        <v>11.999999999999998</v>
      </c>
      <c r="K8" s="14">
        <v>3.5999999999999996</v>
      </c>
      <c r="L8" s="14">
        <v>0</v>
      </c>
      <c r="M8" s="14">
        <v>0</v>
      </c>
      <c r="N8" s="37">
        <f t="shared" si="1"/>
        <v>15.599999999999998</v>
      </c>
      <c r="O8" s="14">
        <v>256</v>
      </c>
      <c r="P8" s="14">
        <v>216</v>
      </c>
      <c r="Q8" s="14">
        <v>229</v>
      </c>
      <c r="R8" s="37">
        <f t="shared" si="2"/>
        <v>12.15</v>
      </c>
      <c r="S8" s="14">
        <v>0</v>
      </c>
      <c r="T8" s="14">
        <v>0</v>
      </c>
      <c r="U8" s="14">
        <v>0</v>
      </c>
      <c r="V8" s="37">
        <f t="shared" si="3"/>
        <v>0</v>
      </c>
      <c r="W8" s="14">
        <v>0</v>
      </c>
      <c r="X8" s="14">
        <v>0</v>
      </c>
      <c r="Y8" s="37">
        <f t="shared" si="4"/>
        <v>0</v>
      </c>
      <c r="Z8" s="14">
        <v>0</v>
      </c>
      <c r="AA8" s="14">
        <v>0</v>
      </c>
      <c r="AB8" s="37">
        <f t="shared" si="5"/>
        <v>0</v>
      </c>
      <c r="AC8" s="14">
        <v>0</v>
      </c>
      <c r="AD8" s="14">
        <v>0</v>
      </c>
      <c r="AE8" s="37">
        <f t="shared" si="6"/>
        <v>0</v>
      </c>
      <c r="AF8" s="14">
        <v>0</v>
      </c>
      <c r="AG8" s="14">
        <v>0</v>
      </c>
      <c r="AH8" s="16">
        <f t="shared" si="8"/>
        <v>29.75</v>
      </c>
      <c r="AI8" s="17">
        <f t="shared" si="7"/>
        <v>99.2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36">
        <f t="shared" si="0"/>
        <v>0</v>
      </c>
      <c r="J9" s="14">
        <v>0</v>
      </c>
      <c r="K9" s="14">
        <v>0</v>
      </c>
      <c r="L9" s="14">
        <v>0</v>
      </c>
      <c r="M9" s="14">
        <v>0</v>
      </c>
      <c r="N9" s="37">
        <f t="shared" si="1"/>
        <v>0</v>
      </c>
      <c r="O9" s="14">
        <v>97</v>
      </c>
      <c r="P9" s="14">
        <v>21</v>
      </c>
      <c r="Q9" s="14">
        <v>95</v>
      </c>
      <c r="R9" s="37">
        <f t="shared" si="2"/>
        <v>1.1499999999999999</v>
      </c>
      <c r="S9" s="14">
        <v>0</v>
      </c>
      <c r="T9" s="14">
        <v>0</v>
      </c>
      <c r="U9" s="14">
        <v>0</v>
      </c>
      <c r="V9" s="37">
        <f t="shared" si="3"/>
        <v>0</v>
      </c>
      <c r="W9" s="14">
        <v>0</v>
      </c>
      <c r="X9" s="14">
        <v>0</v>
      </c>
      <c r="Y9" s="37">
        <f t="shared" si="4"/>
        <v>0</v>
      </c>
      <c r="Z9" s="14">
        <v>0</v>
      </c>
      <c r="AA9" s="14">
        <v>0</v>
      </c>
      <c r="AB9" s="37">
        <f t="shared" si="5"/>
        <v>0</v>
      </c>
      <c r="AC9" s="14">
        <v>0</v>
      </c>
      <c r="AD9" s="14">
        <v>0</v>
      </c>
      <c r="AE9" s="37">
        <f t="shared" si="6"/>
        <v>0</v>
      </c>
      <c r="AF9" s="14">
        <v>0</v>
      </c>
      <c r="AG9" s="14">
        <v>0</v>
      </c>
      <c r="AH9" s="16">
        <f t="shared" si="8"/>
        <v>1.1499999999999999</v>
      </c>
      <c r="AI9" s="17">
        <f t="shared" si="7"/>
        <v>3.8</v>
      </c>
    </row>
    <row r="10" spans="1:35">
      <c r="A10" s="10">
        <f>IF(D10="","",SUBTOTAL(3,$D$4:$D10))</f>
        <v>7</v>
      </c>
      <c r="B10" s="34" t="s">
        <v>46</v>
      </c>
      <c r="C10" s="35" t="s">
        <v>34</v>
      </c>
      <c r="D10" s="20" t="s">
        <v>47</v>
      </c>
      <c r="E10" s="14">
        <v>2</v>
      </c>
      <c r="F10" s="14">
        <v>0</v>
      </c>
      <c r="G10" s="14">
        <v>0</v>
      </c>
      <c r="H10" s="14">
        <v>0</v>
      </c>
      <c r="I10" s="36">
        <f t="shared" si="0"/>
        <v>2</v>
      </c>
      <c r="J10" s="14">
        <v>2.4</v>
      </c>
      <c r="K10" s="14">
        <v>0</v>
      </c>
      <c r="L10" s="14">
        <v>0</v>
      </c>
      <c r="M10" s="14">
        <v>0</v>
      </c>
      <c r="N10" s="37">
        <f t="shared" si="1"/>
        <v>2.4</v>
      </c>
      <c r="O10" s="14">
        <v>49</v>
      </c>
      <c r="P10" s="14">
        <v>192</v>
      </c>
      <c r="Q10" s="14">
        <v>25</v>
      </c>
      <c r="R10" s="37">
        <f t="shared" si="2"/>
        <v>10.8</v>
      </c>
      <c r="S10" s="14">
        <v>0</v>
      </c>
      <c r="T10" s="14">
        <v>0</v>
      </c>
      <c r="U10" s="14">
        <v>0</v>
      </c>
      <c r="V10" s="37">
        <f t="shared" si="3"/>
        <v>0</v>
      </c>
      <c r="W10" s="14">
        <v>0</v>
      </c>
      <c r="X10" s="14">
        <v>0</v>
      </c>
      <c r="Y10" s="37">
        <f t="shared" si="4"/>
        <v>0</v>
      </c>
      <c r="Z10" s="14">
        <v>0</v>
      </c>
      <c r="AA10" s="14">
        <v>0</v>
      </c>
      <c r="AB10" s="37">
        <f t="shared" si="5"/>
        <v>0</v>
      </c>
      <c r="AC10" s="14">
        <v>0</v>
      </c>
      <c r="AD10" s="14">
        <v>0</v>
      </c>
      <c r="AE10" s="37">
        <f t="shared" si="6"/>
        <v>0</v>
      </c>
      <c r="AF10" s="14">
        <v>0</v>
      </c>
      <c r="AG10" s="14">
        <v>4.8</v>
      </c>
      <c r="AH10" s="16">
        <f t="shared" si="8"/>
        <v>20</v>
      </c>
      <c r="AI10" s="17">
        <f t="shared" si="7"/>
        <v>66.7</v>
      </c>
    </row>
    <row r="11" spans="1:35">
      <c r="A11" s="10">
        <f>IF(D11="","",SUBTOTAL(3,$D$4:$D11))</f>
        <v>8</v>
      </c>
      <c r="B11" s="34" t="s">
        <v>48</v>
      </c>
      <c r="C11" s="35" t="s">
        <v>34</v>
      </c>
      <c r="D11" s="20" t="s">
        <v>49</v>
      </c>
      <c r="E11" s="14">
        <v>0</v>
      </c>
      <c r="F11" s="14">
        <v>0</v>
      </c>
      <c r="G11" s="14">
        <v>0</v>
      </c>
      <c r="H11" s="14">
        <v>0</v>
      </c>
      <c r="I11" s="36">
        <f t="shared" si="0"/>
        <v>0</v>
      </c>
      <c r="J11" s="14">
        <v>13.199999999999998</v>
      </c>
      <c r="K11" s="14">
        <v>1.2</v>
      </c>
      <c r="L11" s="14">
        <v>0</v>
      </c>
      <c r="M11" s="14">
        <v>0</v>
      </c>
      <c r="N11" s="37">
        <f t="shared" si="1"/>
        <v>14.399999999999997</v>
      </c>
      <c r="O11" s="14">
        <v>129</v>
      </c>
      <c r="P11" s="14">
        <v>126</v>
      </c>
      <c r="Q11" s="14">
        <v>133</v>
      </c>
      <c r="R11" s="37">
        <f t="shared" si="2"/>
        <v>6.1</v>
      </c>
      <c r="S11" s="14">
        <v>0</v>
      </c>
      <c r="T11" s="14">
        <v>0</v>
      </c>
      <c r="U11" s="14">
        <v>0</v>
      </c>
      <c r="V11" s="37">
        <f t="shared" si="3"/>
        <v>0</v>
      </c>
      <c r="W11" s="14">
        <v>0</v>
      </c>
      <c r="X11" s="14">
        <v>0</v>
      </c>
      <c r="Y11" s="37">
        <f t="shared" si="4"/>
        <v>0</v>
      </c>
      <c r="Z11" s="14">
        <v>0</v>
      </c>
      <c r="AA11" s="14">
        <v>0</v>
      </c>
      <c r="AB11" s="37">
        <f t="shared" si="5"/>
        <v>0</v>
      </c>
      <c r="AC11" s="14">
        <v>0</v>
      </c>
      <c r="AD11" s="14">
        <v>0</v>
      </c>
      <c r="AE11" s="37">
        <f t="shared" si="6"/>
        <v>0</v>
      </c>
      <c r="AF11" s="14">
        <v>1.2</v>
      </c>
      <c r="AG11" s="14">
        <v>0</v>
      </c>
      <c r="AH11" s="16">
        <f t="shared" si="8"/>
        <v>21.699999999999996</v>
      </c>
      <c r="AI11" s="17">
        <f t="shared" si="7"/>
        <v>72.3</v>
      </c>
    </row>
    <row r="12" spans="1:35">
      <c r="A12" s="10">
        <f>IF(D12="","",SUBTOTAL(3,$D$4:$D12))</f>
        <v>9</v>
      </c>
      <c r="B12" s="34" t="s">
        <v>50</v>
      </c>
      <c r="C12" s="35" t="s">
        <v>34</v>
      </c>
      <c r="D12" s="20" t="s">
        <v>51</v>
      </c>
      <c r="E12" s="14">
        <v>0</v>
      </c>
      <c r="F12" s="14">
        <v>0</v>
      </c>
      <c r="G12" s="14">
        <v>0</v>
      </c>
      <c r="H12" s="14">
        <v>0</v>
      </c>
      <c r="I12" s="36">
        <f t="shared" si="0"/>
        <v>0</v>
      </c>
      <c r="J12" s="14">
        <v>4.8</v>
      </c>
      <c r="K12" s="14">
        <v>1.2</v>
      </c>
      <c r="L12" s="14">
        <v>0</v>
      </c>
      <c r="M12" s="14">
        <v>0</v>
      </c>
      <c r="N12" s="37">
        <f t="shared" si="1"/>
        <v>6</v>
      </c>
      <c r="O12" s="14">
        <v>124</v>
      </c>
      <c r="P12" s="14">
        <v>19</v>
      </c>
      <c r="Q12" s="14">
        <v>117</v>
      </c>
      <c r="R12" s="37">
        <f t="shared" si="2"/>
        <v>1.3</v>
      </c>
      <c r="S12" s="14">
        <v>11</v>
      </c>
      <c r="T12" s="14">
        <v>0</v>
      </c>
      <c r="U12" s="14">
        <v>11</v>
      </c>
      <c r="V12" s="37">
        <f t="shared" si="3"/>
        <v>0</v>
      </c>
      <c r="W12" s="14">
        <v>0</v>
      </c>
      <c r="X12" s="14">
        <v>0</v>
      </c>
      <c r="Y12" s="37">
        <f t="shared" si="4"/>
        <v>0</v>
      </c>
      <c r="Z12" s="14">
        <v>0</v>
      </c>
      <c r="AA12" s="14">
        <v>0</v>
      </c>
      <c r="AB12" s="37">
        <f t="shared" si="5"/>
        <v>0</v>
      </c>
      <c r="AC12" s="14">
        <v>0</v>
      </c>
      <c r="AD12" s="14">
        <v>0</v>
      </c>
      <c r="AE12" s="37">
        <f t="shared" si="6"/>
        <v>0</v>
      </c>
      <c r="AF12" s="14">
        <v>1.2</v>
      </c>
      <c r="AG12" s="14">
        <v>0</v>
      </c>
      <c r="AH12" s="16">
        <f t="shared" si="8"/>
        <v>8.5</v>
      </c>
      <c r="AI12" s="17">
        <f t="shared" si="7"/>
        <v>28.3</v>
      </c>
    </row>
    <row r="13" spans="1:35">
      <c r="A13" s="10">
        <f>IF(D13="","",SUBTOTAL(3,$D$4:$D13))</f>
        <v>10</v>
      </c>
      <c r="B13" s="34" t="s">
        <v>52</v>
      </c>
      <c r="C13" s="35" t="s">
        <v>34</v>
      </c>
      <c r="D13" s="20" t="s">
        <v>53</v>
      </c>
      <c r="E13" s="14">
        <v>0</v>
      </c>
      <c r="F13" s="14">
        <v>0</v>
      </c>
      <c r="G13" s="14">
        <v>0</v>
      </c>
      <c r="H13" s="14">
        <v>0</v>
      </c>
      <c r="I13" s="36">
        <f t="shared" si="0"/>
        <v>0</v>
      </c>
      <c r="J13" s="14">
        <v>3.5999999999999996</v>
      </c>
      <c r="K13" s="14">
        <v>7.2</v>
      </c>
      <c r="L13" s="14">
        <v>0</v>
      </c>
      <c r="M13" s="14">
        <v>0</v>
      </c>
      <c r="N13" s="37">
        <f t="shared" si="1"/>
        <v>10.8</v>
      </c>
      <c r="O13" s="14">
        <v>128</v>
      </c>
      <c r="P13" s="14">
        <v>68</v>
      </c>
      <c r="Q13" s="14">
        <v>124</v>
      </c>
      <c r="R13" s="37">
        <f t="shared" si="2"/>
        <v>3.6</v>
      </c>
      <c r="S13" s="14">
        <v>28</v>
      </c>
      <c r="T13" s="14">
        <v>0</v>
      </c>
      <c r="U13" s="14">
        <v>28</v>
      </c>
      <c r="V13" s="37">
        <f t="shared" si="3"/>
        <v>0</v>
      </c>
      <c r="W13" s="14">
        <v>0</v>
      </c>
      <c r="X13" s="14">
        <v>0</v>
      </c>
      <c r="Y13" s="37">
        <f t="shared" si="4"/>
        <v>0</v>
      </c>
      <c r="Z13" s="14">
        <v>0</v>
      </c>
      <c r="AA13" s="14">
        <v>0</v>
      </c>
      <c r="AB13" s="37">
        <f t="shared" si="5"/>
        <v>0</v>
      </c>
      <c r="AC13" s="14">
        <v>0</v>
      </c>
      <c r="AD13" s="14">
        <v>0</v>
      </c>
      <c r="AE13" s="37">
        <f t="shared" si="6"/>
        <v>0</v>
      </c>
      <c r="AF13" s="14">
        <v>0</v>
      </c>
      <c r="AG13" s="14">
        <v>0</v>
      </c>
      <c r="AH13" s="16">
        <f t="shared" si="8"/>
        <v>14.4</v>
      </c>
      <c r="AI13" s="17">
        <f t="shared" si="7"/>
        <v>48</v>
      </c>
    </row>
    <row r="14" spans="1:35">
      <c r="A14" s="10">
        <f>IF(D14="","",SUBTOTAL(3,$D$4:$D14))</f>
        <v>11</v>
      </c>
      <c r="B14" s="34" t="s">
        <v>54</v>
      </c>
      <c r="C14" s="35" t="s">
        <v>34</v>
      </c>
      <c r="D14" s="20" t="s">
        <v>55</v>
      </c>
      <c r="E14" s="14">
        <v>0</v>
      </c>
      <c r="F14" s="14">
        <v>0</v>
      </c>
      <c r="G14" s="14">
        <v>0</v>
      </c>
      <c r="H14" s="14">
        <v>0</v>
      </c>
      <c r="I14" s="36">
        <f t="shared" si="0"/>
        <v>0</v>
      </c>
      <c r="J14" s="14">
        <v>0</v>
      </c>
      <c r="K14" s="14">
        <v>0</v>
      </c>
      <c r="L14" s="14">
        <v>0</v>
      </c>
      <c r="M14" s="14">
        <v>0</v>
      </c>
      <c r="N14" s="37">
        <f t="shared" si="1"/>
        <v>0</v>
      </c>
      <c r="O14" s="14">
        <v>0</v>
      </c>
      <c r="P14" s="14">
        <v>0</v>
      </c>
      <c r="Q14" s="14">
        <v>0</v>
      </c>
      <c r="R14" s="37">
        <f t="shared" si="2"/>
        <v>0</v>
      </c>
      <c r="S14" s="14">
        <v>52</v>
      </c>
      <c r="T14" s="14">
        <v>0</v>
      </c>
      <c r="U14" s="14">
        <v>52</v>
      </c>
      <c r="V14" s="37">
        <f t="shared" si="3"/>
        <v>0</v>
      </c>
      <c r="W14" s="14">
        <v>0</v>
      </c>
      <c r="X14" s="14">
        <v>0</v>
      </c>
      <c r="Y14" s="37">
        <f t="shared" si="4"/>
        <v>0</v>
      </c>
      <c r="Z14" s="14">
        <v>0</v>
      </c>
      <c r="AA14" s="14">
        <v>0</v>
      </c>
      <c r="AB14" s="37">
        <f t="shared" si="5"/>
        <v>0</v>
      </c>
      <c r="AC14" s="14">
        <v>0</v>
      </c>
      <c r="AD14" s="14">
        <v>0</v>
      </c>
      <c r="AE14" s="37">
        <f t="shared" si="6"/>
        <v>0</v>
      </c>
      <c r="AF14" s="14">
        <v>0</v>
      </c>
      <c r="AG14" s="14">
        <v>0</v>
      </c>
      <c r="AH14" s="16">
        <f t="shared" si="8"/>
        <v>0</v>
      </c>
      <c r="AI14" s="17">
        <f t="shared" si="7"/>
        <v>0</v>
      </c>
    </row>
    <row r="15" spans="1:35">
      <c r="A15" s="10">
        <f>IF(D15="","",SUBTOTAL(3,$D$4:$D15))</f>
        <v>12</v>
      </c>
      <c r="B15" s="34" t="s">
        <v>56</v>
      </c>
      <c r="C15" s="35" t="s">
        <v>34</v>
      </c>
      <c r="D15" s="20" t="s">
        <v>57</v>
      </c>
      <c r="E15" s="14">
        <v>2</v>
      </c>
      <c r="F15" s="14">
        <v>0</v>
      </c>
      <c r="G15" s="14">
        <v>0</v>
      </c>
      <c r="H15" s="14">
        <v>0</v>
      </c>
      <c r="I15" s="36">
        <f t="shared" si="0"/>
        <v>2</v>
      </c>
      <c r="J15" s="14">
        <v>10.799999999999999</v>
      </c>
      <c r="K15" s="14">
        <v>1.2</v>
      </c>
      <c r="L15" s="14">
        <v>0</v>
      </c>
      <c r="M15" s="14">
        <v>0</v>
      </c>
      <c r="N15" s="37">
        <f t="shared" si="1"/>
        <v>11.999999999999998</v>
      </c>
      <c r="O15" s="14">
        <v>21</v>
      </c>
      <c r="P15" s="14">
        <v>28</v>
      </c>
      <c r="Q15" s="14">
        <v>26</v>
      </c>
      <c r="R15" s="37">
        <f t="shared" si="2"/>
        <v>1.1499999999999999</v>
      </c>
      <c r="S15" s="14">
        <v>95</v>
      </c>
      <c r="T15" s="14">
        <v>0</v>
      </c>
      <c r="U15" s="14">
        <v>95</v>
      </c>
      <c r="V15" s="37">
        <f t="shared" si="3"/>
        <v>0</v>
      </c>
      <c r="W15" s="14">
        <v>0</v>
      </c>
      <c r="X15" s="14">
        <v>0</v>
      </c>
      <c r="Y15" s="37">
        <f t="shared" si="4"/>
        <v>0</v>
      </c>
      <c r="Z15" s="14">
        <v>0</v>
      </c>
      <c r="AA15" s="14">
        <v>0</v>
      </c>
      <c r="AB15" s="37">
        <f t="shared" si="5"/>
        <v>0</v>
      </c>
      <c r="AC15" s="14">
        <v>0</v>
      </c>
      <c r="AD15" s="14">
        <v>0</v>
      </c>
      <c r="AE15" s="37">
        <f t="shared" si="6"/>
        <v>0</v>
      </c>
      <c r="AF15" s="14">
        <v>0</v>
      </c>
      <c r="AG15" s="14">
        <v>0</v>
      </c>
      <c r="AH15" s="16">
        <f t="shared" si="8"/>
        <v>15.149999999999999</v>
      </c>
      <c r="AI15" s="17">
        <f t="shared" si="7"/>
        <v>50.5</v>
      </c>
    </row>
    <row r="16" spans="1:35">
      <c r="A16" s="10">
        <f>IF(D16="","",SUBTOTAL(3,$D$4:$D16))</f>
        <v>13</v>
      </c>
      <c r="B16" s="34" t="s">
        <v>58</v>
      </c>
      <c r="C16" s="35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36">
        <f t="shared" si="0"/>
        <v>0</v>
      </c>
      <c r="J16" s="14">
        <v>0</v>
      </c>
      <c r="K16" s="14">
        <v>0</v>
      </c>
      <c r="L16" s="14">
        <v>0</v>
      </c>
      <c r="M16" s="14">
        <v>0</v>
      </c>
      <c r="N16" s="37">
        <f t="shared" si="1"/>
        <v>0</v>
      </c>
      <c r="O16" s="14">
        <v>0</v>
      </c>
      <c r="P16" s="14">
        <v>0</v>
      </c>
      <c r="Q16" s="14">
        <v>0</v>
      </c>
      <c r="R16" s="37">
        <f t="shared" si="2"/>
        <v>0</v>
      </c>
      <c r="S16" s="14">
        <v>0</v>
      </c>
      <c r="T16" s="14">
        <v>0</v>
      </c>
      <c r="U16" s="14">
        <v>0</v>
      </c>
      <c r="V16" s="37">
        <f t="shared" si="3"/>
        <v>0</v>
      </c>
      <c r="W16" s="14">
        <v>0</v>
      </c>
      <c r="X16" s="14">
        <v>0</v>
      </c>
      <c r="Y16" s="37">
        <f t="shared" si="4"/>
        <v>0</v>
      </c>
      <c r="Z16" s="14">
        <v>0</v>
      </c>
      <c r="AA16" s="14">
        <v>0</v>
      </c>
      <c r="AB16" s="37">
        <f t="shared" si="5"/>
        <v>0</v>
      </c>
      <c r="AC16" s="14">
        <v>0</v>
      </c>
      <c r="AD16" s="14">
        <v>0</v>
      </c>
      <c r="AE16" s="37">
        <f t="shared" si="6"/>
        <v>0</v>
      </c>
      <c r="AF16" s="14">
        <v>0</v>
      </c>
      <c r="AG16" s="14">
        <v>0</v>
      </c>
      <c r="AH16" s="16">
        <f t="shared" si="8"/>
        <v>0</v>
      </c>
      <c r="AI16" s="17">
        <f t="shared" si="7"/>
        <v>0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6</v>
      </c>
      <c r="F17" s="14">
        <v>0</v>
      </c>
      <c r="G17" s="14">
        <v>0</v>
      </c>
      <c r="H17" s="14">
        <v>0</v>
      </c>
      <c r="I17" s="36">
        <f t="shared" si="0"/>
        <v>6</v>
      </c>
      <c r="J17" s="14">
        <v>9.6</v>
      </c>
      <c r="K17" s="14">
        <v>0</v>
      </c>
      <c r="L17" s="14">
        <v>0</v>
      </c>
      <c r="M17" s="14">
        <v>0</v>
      </c>
      <c r="N17" s="37">
        <f t="shared" si="1"/>
        <v>9.6</v>
      </c>
      <c r="O17" s="14">
        <v>97</v>
      </c>
      <c r="P17" s="14">
        <v>240</v>
      </c>
      <c r="Q17" s="14">
        <v>68</v>
      </c>
      <c r="R17" s="37">
        <f t="shared" si="2"/>
        <v>13.45</v>
      </c>
      <c r="S17" s="14">
        <v>0</v>
      </c>
      <c r="T17" s="14">
        <v>0</v>
      </c>
      <c r="U17" s="14">
        <v>0</v>
      </c>
      <c r="V17" s="37">
        <f t="shared" si="3"/>
        <v>0</v>
      </c>
      <c r="W17" s="14">
        <v>0</v>
      </c>
      <c r="X17" s="14">
        <v>0</v>
      </c>
      <c r="Y17" s="37">
        <f t="shared" si="4"/>
        <v>0</v>
      </c>
      <c r="Z17" s="14">
        <v>0</v>
      </c>
      <c r="AA17" s="14">
        <v>0</v>
      </c>
      <c r="AB17" s="37">
        <f t="shared" si="5"/>
        <v>0</v>
      </c>
      <c r="AC17" s="14">
        <v>0</v>
      </c>
      <c r="AD17" s="14">
        <v>0</v>
      </c>
      <c r="AE17" s="37">
        <f t="shared" si="6"/>
        <v>0</v>
      </c>
      <c r="AF17" s="14">
        <v>0</v>
      </c>
      <c r="AG17" s="14">
        <v>19.2</v>
      </c>
      <c r="AH17" s="16">
        <f t="shared" si="8"/>
        <v>48.25</v>
      </c>
      <c r="AI17" s="17">
        <f t="shared" si="7"/>
        <v>160.80000000000001</v>
      </c>
    </row>
    <row r="18" spans="1:35">
      <c r="A18" s="10">
        <f>IF(D18="","",SUBTOTAL(3,$D$4:$D18))</f>
        <v>15</v>
      </c>
      <c r="B18" s="41" t="s">
        <v>62</v>
      </c>
      <c r="C18" s="42" t="s">
        <v>34</v>
      </c>
      <c r="D18" s="42" t="s">
        <v>63</v>
      </c>
      <c r="E18" s="14">
        <v>4</v>
      </c>
      <c r="F18" s="14">
        <v>0</v>
      </c>
      <c r="G18" s="14">
        <v>0</v>
      </c>
      <c r="H18" s="14">
        <v>0</v>
      </c>
      <c r="I18" s="36">
        <f t="shared" si="0"/>
        <v>4</v>
      </c>
      <c r="J18" s="14">
        <v>6</v>
      </c>
      <c r="K18" s="14">
        <v>1.2</v>
      </c>
      <c r="L18" s="14">
        <v>0</v>
      </c>
      <c r="M18" s="14">
        <v>0</v>
      </c>
      <c r="N18" s="37">
        <f t="shared" si="1"/>
        <v>7.2</v>
      </c>
      <c r="O18" s="14">
        <v>74</v>
      </c>
      <c r="P18" s="14">
        <v>109</v>
      </c>
      <c r="Q18" s="14">
        <v>111</v>
      </c>
      <c r="R18" s="37">
        <f t="shared" si="2"/>
        <v>3.6</v>
      </c>
      <c r="S18" s="14">
        <v>50</v>
      </c>
      <c r="T18" s="14">
        <v>0</v>
      </c>
      <c r="U18" s="14">
        <v>50</v>
      </c>
      <c r="V18" s="37">
        <f t="shared" si="3"/>
        <v>0</v>
      </c>
      <c r="W18" s="14">
        <v>0</v>
      </c>
      <c r="X18" s="14">
        <v>0</v>
      </c>
      <c r="Y18" s="37">
        <f t="shared" si="4"/>
        <v>0</v>
      </c>
      <c r="Z18" s="14">
        <v>0</v>
      </c>
      <c r="AA18" s="14">
        <v>0</v>
      </c>
      <c r="AB18" s="37">
        <f t="shared" si="5"/>
        <v>0</v>
      </c>
      <c r="AC18" s="14">
        <v>0</v>
      </c>
      <c r="AD18" s="14">
        <v>0</v>
      </c>
      <c r="AE18" s="37">
        <f t="shared" si="6"/>
        <v>0</v>
      </c>
      <c r="AF18" s="14">
        <v>0</v>
      </c>
      <c r="AG18" s="14">
        <v>3.6</v>
      </c>
      <c r="AH18" s="16">
        <f t="shared" si="8"/>
        <v>18.399999999999999</v>
      </c>
      <c r="AI18" s="17">
        <f t="shared" si="7"/>
        <v>61.3</v>
      </c>
    </row>
    <row r="19" spans="1:35">
      <c r="A19" s="10">
        <f>IF(D19="","",SUBTOTAL(3,$D$4:$D19))</f>
        <v>16</v>
      </c>
      <c r="B19" s="34" t="s">
        <v>64</v>
      </c>
      <c r="C19" s="35" t="s">
        <v>34</v>
      </c>
      <c r="D19" s="20" t="s">
        <v>65</v>
      </c>
      <c r="E19" s="14">
        <v>0</v>
      </c>
      <c r="F19" s="14">
        <v>0</v>
      </c>
      <c r="G19" s="14">
        <v>0</v>
      </c>
      <c r="H19" s="14">
        <v>0</v>
      </c>
      <c r="I19" s="36">
        <f t="shared" si="0"/>
        <v>0</v>
      </c>
      <c r="J19" s="14">
        <v>0</v>
      </c>
      <c r="K19" s="14">
        <v>0</v>
      </c>
      <c r="L19" s="14">
        <v>0</v>
      </c>
      <c r="M19" s="14">
        <v>0</v>
      </c>
      <c r="N19" s="37">
        <f t="shared" si="1"/>
        <v>0</v>
      </c>
      <c r="O19" s="14">
        <v>0</v>
      </c>
      <c r="P19" s="14">
        <v>0</v>
      </c>
      <c r="Q19" s="14">
        <v>0</v>
      </c>
      <c r="R19" s="37">
        <f t="shared" si="2"/>
        <v>0</v>
      </c>
      <c r="S19" s="14">
        <v>0</v>
      </c>
      <c r="T19" s="14">
        <v>0</v>
      </c>
      <c r="U19" s="14">
        <v>0</v>
      </c>
      <c r="V19" s="37">
        <f t="shared" si="3"/>
        <v>0</v>
      </c>
      <c r="W19" s="14">
        <v>0</v>
      </c>
      <c r="X19" s="14">
        <v>0</v>
      </c>
      <c r="Y19" s="37">
        <f t="shared" si="4"/>
        <v>0</v>
      </c>
      <c r="Z19" s="14">
        <v>0</v>
      </c>
      <c r="AA19" s="14">
        <v>0</v>
      </c>
      <c r="AB19" s="37">
        <f t="shared" si="5"/>
        <v>0</v>
      </c>
      <c r="AC19" s="14">
        <v>0</v>
      </c>
      <c r="AD19" s="14">
        <v>0</v>
      </c>
      <c r="AE19" s="37">
        <f t="shared" si="6"/>
        <v>0</v>
      </c>
      <c r="AF19" s="14">
        <v>0</v>
      </c>
      <c r="AG19" s="14">
        <v>0</v>
      </c>
      <c r="AH19" s="16">
        <f t="shared" si="8"/>
        <v>0</v>
      </c>
      <c r="AI19" s="17">
        <f t="shared" si="7"/>
        <v>0</v>
      </c>
    </row>
    <row r="20" spans="1:35">
      <c r="A20" s="10">
        <f>IF(D20="","",SUBTOTAL(3,$D$4:$D20))</f>
        <v>17</v>
      </c>
      <c r="B20" s="34" t="s">
        <v>66</v>
      </c>
      <c r="C20" s="35" t="s">
        <v>34</v>
      </c>
      <c r="D20" s="20" t="s">
        <v>67</v>
      </c>
      <c r="E20" s="14">
        <v>2</v>
      </c>
      <c r="F20" s="14">
        <v>0</v>
      </c>
      <c r="G20" s="14">
        <v>0</v>
      </c>
      <c r="H20" s="14">
        <v>0</v>
      </c>
      <c r="I20" s="36">
        <f t="shared" si="0"/>
        <v>2</v>
      </c>
      <c r="J20" s="14">
        <v>14.399999999999997</v>
      </c>
      <c r="K20" s="14">
        <v>2.4</v>
      </c>
      <c r="L20" s="14">
        <v>0</v>
      </c>
      <c r="M20" s="14">
        <v>0</v>
      </c>
      <c r="N20" s="37">
        <f t="shared" si="1"/>
        <v>16.799999999999997</v>
      </c>
      <c r="O20" s="14">
        <v>150</v>
      </c>
      <c r="P20" s="14">
        <v>101</v>
      </c>
      <c r="Q20" s="14">
        <v>238</v>
      </c>
      <c r="R20" s="37">
        <f t="shared" si="2"/>
        <v>0.65</v>
      </c>
      <c r="S20" s="14">
        <v>0</v>
      </c>
      <c r="T20" s="14">
        <v>0</v>
      </c>
      <c r="U20" s="14">
        <v>0</v>
      </c>
      <c r="V20" s="37">
        <f t="shared" si="3"/>
        <v>0</v>
      </c>
      <c r="W20" s="14">
        <v>0</v>
      </c>
      <c r="X20" s="14">
        <v>0</v>
      </c>
      <c r="Y20" s="37">
        <f t="shared" si="4"/>
        <v>0</v>
      </c>
      <c r="Z20" s="14">
        <v>0</v>
      </c>
      <c r="AA20" s="14">
        <v>0</v>
      </c>
      <c r="AB20" s="37">
        <f t="shared" si="5"/>
        <v>0</v>
      </c>
      <c r="AC20" s="14">
        <v>0</v>
      </c>
      <c r="AD20" s="14">
        <v>0</v>
      </c>
      <c r="AE20" s="37">
        <f t="shared" si="6"/>
        <v>0</v>
      </c>
      <c r="AF20" s="14">
        <v>1.2</v>
      </c>
      <c r="AG20" s="14">
        <v>0</v>
      </c>
      <c r="AH20" s="16">
        <f t="shared" si="8"/>
        <v>20.649999999999995</v>
      </c>
      <c r="AI20" s="17">
        <f t="shared" si="7"/>
        <v>68.8</v>
      </c>
    </row>
    <row r="21" spans="1:35">
      <c r="A21" s="10">
        <f>IF(D21="","",SUBTOTAL(3,$D$4:$D21))</f>
        <v>18</v>
      </c>
      <c r="B21" s="34" t="s">
        <v>68</v>
      </c>
      <c r="C21" s="35" t="s">
        <v>34</v>
      </c>
      <c r="D21" s="20" t="s">
        <v>69</v>
      </c>
      <c r="E21" s="14">
        <v>6</v>
      </c>
      <c r="F21" s="14">
        <v>0</v>
      </c>
      <c r="G21" s="14">
        <v>0</v>
      </c>
      <c r="H21" s="14">
        <v>0</v>
      </c>
      <c r="I21" s="36">
        <f t="shared" si="0"/>
        <v>6</v>
      </c>
      <c r="J21" s="14">
        <v>9.6</v>
      </c>
      <c r="K21" s="14">
        <v>1.2</v>
      </c>
      <c r="L21" s="14">
        <v>0</v>
      </c>
      <c r="M21" s="14">
        <v>0</v>
      </c>
      <c r="N21" s="37">
        <f t="shared" si="1"/>
        <v>10.799999999999999</v>
      </c>
      <c r="O21" s="14">
        <v>241</v>
      </c>
      <c r="P21" s="14">
        <v>46</v>
      </c>
      <c r="Q21" s="14">
        <v>213</v>
      </c>
      <c r="R21" s="37">
        <f t="shared" si="2"/>
        <v>3.7</v>
      </c>
      <c r="S21" s="14">
        <v>51</v>
      </c>
      <c r="T21" s="14">
        <v>0</v>
      </c>
      <c r="U21" s="14">
        <v>51</v>
      </c>
      <c r="V21" s="37">
        <f t="shared" si="3"/>
        <v>0</v>
      </c>
      <c r="W21" s="14">
        <v>0</v>
      </c>
      <c r="X21" s="14">
        <v>0</v>
      </c>
      <c r="Y21" s="37">
        <f t="shared" si="4"/>
        <v>0</v>
      </c>
      <c r="Z21" s="14">
        <v>0</v>
      </c>
      <c r="AA21" s="14">
        <v>0</v>
      </c>
      <c r="AB21" s="37">
        <f t="shared" si="5"/>
        <v>0</v>
      </c>
      <c r="AC21" s="14">
        <v>0</v>
      </c>
      <c r="AD21" s="14">
        <v>0</v>
      </c>
      <c r="AE21" s="37">
        <f t="shared" si="6"/>
        <v>0</v>
      </c>
      <c r="AF21" s="14">
        <v>0</v>
      </c>
      <c r="AG21" s="14">
        <v>0</v>
      </c>
      <c r="AH21" s="16">
        <f t="shared" si="8"/>
        <v>20.499999999999996</v>
      </c>
      <c r="AI21" s="17">
        <f t="shared" si="7"/>
        <v>68.3</v>
      </c>
    </row>
    <row r="22" spans="1:35">
      <c r="A22" s="10">
        <f>IF(D22="","",SUBTOTAL(3,$D$4:$D22))</f>
        <v>19</v>
      </c>
      <c r="B22" s="34" t="s">
        <v>70</v>
      </c>
      <c r="C22" s="35" t="s">
        <v>34</v>
      </c>
      <c r="D22" s="20" t="s">
        <v>71</v>
      </c>
      <c r="E22" s="14">
        <v>4</v>
      </c>
      <c r="F22" s="14">
        <v>0</v>
      </c>
      <c r="G22" s="14">
        <v>0</v>
      </c>
      <c r="H22" s="14">
        <v>0</v>
      </c>
      <c r="I22" s="36">
        <f t="shared" si="0"/>
        <v>4</v>
      </c>
      <c r="J22" s="14">
        <v>4.8</v>
      </c>
      <c r="K22" s="14">
        <v>1.2</v>
      </c>
      <c r="L22" s="14">
        <v>0</v>
      </c>
      <c r="M22" s="14">
        <v>0</v>
      </c>
      <c r="N22" s="37">
        <f t="shared" si="1"/>
        <v>6</v>
      </c>
      <c r="O22" s="14">
        <v>19</v>
      </c>
      <c r="P22" s="14">
        <v>51</v>
      </c>
      <c r="Q22" s="14">
        <v>47</v>
      </c>
      <c r="R22" s="37">
        <f t="shared" si="2"/>
        <v>1.1499999999999999</v>
      </c>
      <c r="S22" s="14">
        <v>0</v>
      </c>
      <c r="T22" s="14">
        <v>0</v>
      </c>
      <c r="U22" s="14">
        <v>0</v>
      </c>
      <c r="V22" s="37">
        <f t="shared" si="3"/>
        <v>0</v>
      </c>
      <c r="W22" s="14">
        <v>0</v>
      </c>
      <c r="X22" s="14">
        <v>0</v>
      </c>
      <c r="Y22" s="37">
        <f t="shared" si="4"/>
        <v>0</v>
      </c>
      <c r="Z22" s="14">
        <v>0</v>
      </c>
      <c r="AA22" s="14">
        <v>0</v>
      </c>
      <c r="AB22" s="37">
        <f t="shared" si="5"/>
        <v>0</v>
      </c>
      <c r="AC22" s="14">
        <v>0</v>
      </c>
      <c r="AD22" s="14">
        <v>0</v>
      </c>
      <c r="AE22" s="37">
        <f t="shared" si="6"/>
        <v>0</v>
      </c>
      <c r="AF22" s="14">
        <v>0</v>
      </c>
      <c r="AG22" s="14">
        <v>7.2</v>
      </c>
      <c r="AH22" s="16">
        <f t="shared" si="8"/>
        <v>18.350000000000001</v>
      </c>
      <c r="AI22" s="17">
        <f t="shared" si="7"/>
        <v>61.2</v>
      </c>
    </row>
    <row r="23" spans="1:35">
      <c r="A23" s="10">
        <f>IF(D23="","",SUBTOTAL(3,$D$4:$D23))</f>
        <v>20</v>
      </c>
      <c r="B23" s="34" t="s">
        <v>72</v>
      </c>
      <c r="C23" s="35" t="s">
        <v>34</v>
      </c>
      <c r="D23" s="20" t="s">
        <v>73</v>
      </c>
      <c r="E23" s="14">
        <v>4</v>
      </c>
      <c r="F23" s="14">
        <v>0</v>
      </c>
      <c r="G23" s="14">
        <v>0</v>
      </c>
      <c r="H23" s="14">
        <v>0</v>
      </c>
      <c r="I23" s="36">
        <f t="shared" si="0"/>
        <v>4</v>
      </c>
      <c r="J23" s="14">
        <v>1.2</v>
      </c>
      <c r="K23" s="14">
        <v>2.4</v>
      </c>
      <c r="L23" s="14">
        <v>0</v>
      </c>
      <c r="M23" s="14">
        <v>0</v>
      </c>
      <c r="N23" s="37">
        <f t="shared" si="1"/>
        <v>3.5999999999999996</v>
      </c>
      <c r="O23" s="14">
        <v>34</v>
      </c>
      <c r="P23" s="14">
        <v>15</v>
      </c>
      <c r="Q23" s="14">
        <v>34</v>
      </c>
      <c r="R23" s="37">
        <f t="shared" si="2"/>
        <v>0.75</v>
      </c>
      <c r="S23" s="14">
        <v>70</v>
      </c>
      <c r="T23" s="14">
        <v>0</v>
      </c>
      <c r="U23" s="14">
        <v>70</v>
      </c>
      <c r="V23" s="37">
        <f t="shared" si="3"/>
        <v>0</v>
      </c>
      <c r="W23" s="14">
        <v>0</v>
      </c>
      <c r="X23" s="14">
        <v>0</v>
      </c>
      <c r="Y23" s="37">
        <f t="shared" si="4"/>
        <v>0</v>
      </c>
      <c r="Z23" s="14">
        <v>0</v>
      </c>
      <c r="AA23" s="14">
        <v>0</v>
      </c>
      <c r="AB23" s="37">
        <f t="shared" si="5"/>
        <v>0</v>
      </c>
      <c r="AC23" s="14">
        <v>0</v>
      </c>
      <c r="AD23" s="14">
        <v>0</v>
      </c>
      <c r="AE23" s="37">
        <f t="shared" si="6"/>
        <v>0</v>
      </c>
      <c r="AF23" s="14">
        <v>0</v>
      </c>
      <c r="AG23" s="14">
        <v>0</v>
      </c>
      <c r="AH23" s="16">
        <f t="shared" si="8"/>
        <v>8.35</v>
      </c>
      <c r="AI23" s="17">
        <f t="shared" si="7"/>
        <v>27.8</v>
      </c>
    </row>
    <row r="24" spans="1:35">
      <c r="A24" s="10">
        <f>IF(D24="","",SUBTOTAL(3,$D$4:$D24))</f>
        <v>21</v>
      </c>
      <c r="B24" s="34" t="s">
        <v>74</v>
      </c>
      <c r="C24" s="35" t="s">
        <v>75</v>
      </c>
      <c r="D24" s="20" t="s">
        <v>76</v>
      </c>
      <c r="E24" s="14">
        <v>0</v>
      </c>
      <c r="F24" s="14">
        <v>0</v>
      </c>
      <c r="G24" s="14">
        <v>0</v>
      </c>
      <c r="H24" s="14">
        <v>0</v>
      </c>
      <c r="I24" s="36">
        <f t="shared" si="0"/>
        <v>0</v>
      </c>
      <c r="J24" s="14">
        <v>0</v>
      </c>
      <c r="K24" s="14">
        <v>0</v>
      </c>
      <c r="L24" s="14">
        <v>0</v>
      </c>
      <c r="M24" s="14">
        <v>0</v>
      </c>
      <c r="N24" s="37">
        <f t="shared" si="1"/>
        <v>0</v>
      </c>
      <c r="O24" s="14">
        <v>0</v>
      </c>
      <c r="P24" s="14">
        <v>0</v>
      </c>
      <c r="Q24" s="14">
        <v>0</v>
      </c>
      <c r="R24" s="37">
        <f t="shared" si="2"/>
        <v>0</v>
      </c>
      <c r="S24" s="14">
        <v>0</v>
      </c>
      <c r="T24" s="14">
        <v>0</v>
      </c>
      <c r="U24" s="14">
        <v>0</v>
      </c>
      <c r="V24" s="37">
        <f t="shared" si="3"/>
        <v>0</v>
      </c>
      <c r="W24" s="14">
        <v>0</v>
      </c>
      <c r="X24" s="14">
        <v>0</v>
      </c>
      <c r="Y24" s="37">
        <f t="shared" si="4"/>
        <v>0</v>
      </c>
      <c r="Z24" s="14">
        <v>0</v>
      </c>
      <c r="AA24" s="14">
        <v>0</v>
      </c>
      <c r="AB24" s="37">
        <f t="shared" si="5"/>
        <v>0</v>
      </c>
      <c r="AC24" s="14">
        <v>0</v>
      </c>
      <c r="AD24" s="14">
        <v>0</v>
      </c>
      <c r="AE24" s="37">
        <f t="shared" si="6"/>
        <v>0</v>
      </c>
      <c r="AF24" s="14">
        <v>0</v>
      </c>
      <c r="AG24" s="14">
        <v>0</v>
      </c>
      <c r="AH24" s="16">
        <f t="shared" si="8"/>
        <v>0</v>
      </c>
      <c r="AI24" s="17">
        <f t="shared" si="7"/>
        <v>0</v>
      </c>
    </row>
    <row r="25" spans="1:35">
      <c r="A25" s="10">
        <f>IF(D25="","",SUBTOTAL(3,$D$4:$D25))</f>
        <v>22</v>
      </c>
      <c r="B25" s="34" t="s">
        <v>77</v>
      </c>
      <c r="C25" s="35" t="s">
        <v>75</v>
      </c>
      <c r="D25" s="20" t="s">
        <v>78</v>
      </c>
      <c r="E25" s="14">
        <v>0</v>
      </c>
      <c r="F25" s="14">
        <v>0</v>
      </c>
      <c r="G25" s="14">
        <v>0</v>
      </c>
      <c r="H25" s="14">
        <v>0</v>
      </c>
      <c r="I25" s="36">
        <f t="shared" si="0"/>
        <v>0</v>
      </c>
      <c r="J25" s="14">
        <v>0</v>
      </c>
      <c r="K25" s="14">
        <v>1.2</v>
      </c>
      <c r="L25" s="14">
        <v>0</v>
      </c>
      <c r="M25" s="14">
        <v>0</v>
      </c>
      <c r="N25" s="37">
        <f t="shared" si="1"/>
        <v>1.2</v>
      </c>
      <c r="O25" s="14">
        <v>0</v>
      </c>
      <c r="P25" s="14">
        <v>0</v>
      </c>
      <c r="Q25" s="14">
        <v>0</v>
      </c>
      <c r="R25" s="37">
        <f t="shared" si="2"/>
        <v>0</v>
      </c>
      <c r="S25" s="14">
        <v>0</v>
      </c>
      <c r="T25" s="14">
        <v>0</v>
      </c>
      <c r="U25" s="14">
        <v>0</v>
      </c>
      <c r="V25" s="37">
        <f t="shared" si="3"/>
        <v>0</v>
      </c>
      <c r="W25" s="14">
        <v>0</v>
      </c>
      <c r="X25" s="14">
        <v>0</v>
      </c>
      <c r="Y25" s="37">
        <f t="shared" si="4"/>
        <v>0</v>
      </c>
      <c r="Z25" s="14">
        <v>0</v>
      </c>
      <c r="AA25" s="14">
        <v>0</v>
      </c>
      <c r="AB25" s="37">
        <f t="shared" si="5"/>
        <v>0</v>
      </c>
      <c r="AC25" s="14">
        <v>0</v>
      </c>
      <c r="AD25" s="14">
        <v>0</v>
      </c>
      <c r="AE25" s="37">
        <f t="shared" si="6"/>
        <v>0</v>
      </c>
      <c r="AF25" s="14">
        <v>0</v>
      </c>
      <c r="AG25" s="14">
        <v>0</v>
      </c>
      <c r="AH25" s="16">
        <f t="shared" si="8"/>
        <v>1.2</v>
      </c>
      <c r="AI25" s="17">
        <f t="shared" si="7"/>
        <v>4</v>
      </c>
    </row>
    <row r="26" spans="1:35">
      <c r="A26" s="10">
        <f>IF(D26="","",SUBTOTAL(3,$D$4:$D26))</f>
        <v>23</v>
      </c>
      <c r="B26" s="34" t="s">
        <v>79</v>
      </c>
      <c r="C26" s="35" t="s">
        <v>80</v>
      </c>
      <c r="D26" s="20" t="s">
        <v>81</v>
      </c>
      <c r="E26" s="14">
        <v>0</v>
      </c>
      <c r="F26" s="14">
        <v>0</v>
      </c>
      <c r="G26" s="14">
        <v>0</v>
      </c>
      <c r="H26" s="14">
        <v>0</v>
      </c>
      <c r="I26" s="36">
        <f t="shared" si="0"/>
        <v>0</v>
      </c>
      <c r="J26" s="14">
        <v>0</v>
      </c>
      <c r="K26" s="14">
        <v>0</v>
      </c>
      <c r="L26" s="14">
        <v>0</v>
      </c>
      <c r="M26" s="14">
        <v>0</v>
      </c>
      <c r="N26" s="37">
        <f t="shared" si="1"/>
        <v>0</v>
      </c>
      <c r="O26" s="14">
        <v>0</v>
      </c>
      <c r="P26" s="14">
        <v>0</v>
      </c>
      <c r="Q26" s="14">
        <v>0</v>
      </c>
      <c r="R26" s="37">
        <f t="shared" si="2"/>
        <v>0</v>
      </c>
      <c r="S26" s="14">
        <v>19</v>
      </c>
      <c r="T26" s="14">
        <v>0</v>
      </c>
      <c r="U26" s="14">
        <v>19</v>
      </c>
      <c r="V26" s="37">
        <f t="shared" si="3"/>
        <v>0</v>
      </c>
      <c r="W26" s="14">
        <v>0</v>
      </c>
      <c r="X26" s="14">
        <v>0</v>
      </c>
      <c r="Y26" s="37">
        <f t="shared" si="4"/>
        <v>0</v>
      </c>
      <c r="Z26" s="14">
        <v>0</v>
      </c>
      <c r="AA26" s="14">
        <v>0</v>
      </c>
      <c r="AB26" s="37">
        <f t="shared" si="5"/>
        <v>0</v>
      </c>
      <c r="AC26" s="14">
        <v>0</v>
      </c>
      <c r="AD26" s="14">
        <v>0</v>
      </c>
      <c r="AE26" s="37">
        <f t="shared" si="6"/>
        <v>0</v>
      </c>
      <c r="AF26" s="14">
        <v>0</v>
      </c>
      <c r="AG26" s="14">
        <v>0</v>
      </c>
      <c r="AH26" s="16">
        <f t="shared" si="8"/>
        <v>0</v>
      </c>
      <c r="AI26" s="17">
        <f t="shared" si="7"/>
        <v>0</v>
      </c>
    </row>
    <row r="27" spans="1:35">
      <c r="A27" s="10" t="str">
        <f>IF(D27="","",SUBTOTAL(3,$D$4:$D27))</f>
        <v/>
      </c>
      <c r="B27" s="38"/>
      <c r="C27" s="39"/>
      <c r="D27" s="39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8"/>
        <v/>
      </c>
      <c r="AI27" s="17" t="str">
        <f t="shared" si="7"/>
        <v/>
      </c>
    </row>
    <row r="28" spans="1:35">
      <c r="E28" s="17">
        <f>SUBTOTAL(9,E2:E27)</f>
        <v>40</v>
      </c>
      <c r="F28" s="17">
        <f>SUBTOTAL(9,F2:F27)</f>
        <v>0</v>
      </c>
      <c r="G28" s="17">
        <f>SUBTOTAL(9,G2:G27)</f>
        <v>0</v>
      </c>
      <c r="H28" s="17">
        <f>SUBTOTAL(9,H2:H27)</f>
        <v>0</v>
      </c>
      <c r="I28" s="26">
        <f>SUBTOTAL(9,I2:I27)</f>
        <v>40</v>
      </c>
      <c r="J28" s="17">
        <f>SUBTOTAL(9,J2:J27)</f>
        <v>117.59999999999997</v>
      </c>
      <c r="K28" s="17">
        <f>SUBTOTAL(9,K2:K27)</f>
        <v>36</v>
      </c>
      <c r="L28" s="17">
        <f>SUBTOTAL(9,L2:L27)</f>
        <v>0</v>
      </c>
      <c r="M28" s="17">
        <f>SUBTOTAL(9,M2:M27)</f>
        <v>0</v>
      </c>
      <c r="N28" s="26">
        <f>SUBTOTAL(9,N2:N27)</f>
        <v>153.6</v>
      </c>
      <c r="O28" s="17">
        <f>SUBTOTAL(9,O2:O27)</f>
        <v>1662</v>
      </c>
      <c r="P28" s="17">
        <f>SUBTOTAL(9,P2:P27)</f>
        <v>1662</v>
      </c>
      <c r="Q28" s="17">
        <f>SUBTOTAL(9,Q2:Q27)</f>
        <v>1662</v>
      </c>
      <c r="R28" s="26">
        <f>SUBTOTAL(9,R2:R27)</f>
        <v>83.100000000000009</v>
      </c>
      <c r="S28" s="17">
        <f>SUBTOTAL(9,S2:S27)</f>
        <v>470</v>
      </c>
      <c r="T28" s="17">
        <f>SUBTOTAL(9,T2:T27)</f>
        <v>0</v>
      </c>
      <c r="U28" s="17">
        <f>SUBTOTAL(9,U2:U27)</f>
        <v>470</v>
      </c>
      <c r="V28" s="26">
        <f>SUBTOTAL(9,V2:V27)</f>
        <v>0</v>
      </c>
      <c r="W28" s="17">
        <f>SUBTOTAL(9,W2:W27)</f>
        <v>0</v>
      </c>
      <c r="X28" s="17">
        <f>SUBTOTAL(9,X2:X27)</f>
        <v>0</v>
      </c>
      <c r="Y28" s="26">
        <f>SUBTOTAL(9,Y2:Y27)</f>
        <v>0</v>
      </c>
      <c r="Z28" s="17">
        <f>SUBTOTAL(9,Z2:Z27)</f>
        <v>0</v>
      </c>
      <c r="AA28" s="17">
        <f>SUBTOTAL(9,AA2:AA27)</f>
        <v>0</v>
      </c>
      <c r="AB28" s="26">
        <f>SUBTOTAL(9,AB2:AB27)</f>
        <v>0</v>
      </c>
      <c r="AC28" s="17">
        <f>SUBTOTAL(9,AC2:AC27)</f>
        <v>0</v>
      </c>
      <c r="AD28" s="17">
        <f>SUBTOTAL(9,AD2:AD27)</f>
        <v>0</v>
      </c>
      <c r="AE28" s="26">
        <f>SUBTOTAL(9,AE2:AE27)</f>
        <v>0</v>
      </c>
      <c r="AF28" s="17">
        <f>SUBTOTAL(9,AF2:AF27)</f>
        <v>4.8</v>
      </c>
      <c r="AG28" s="17">
        <f>SUBTOTAL(9,AG2:AG27)</f>
        <v>39.6</v>
      </c>
      <c r="AH28" s="26">
        <f>SUBTOTAL(9,AH2:AH27)</f>
        <v>321.10000000000002</v>
      </c>
    </row>
  </sheetData>
  <sheetProtection formatCells="0" formatColumns="0" formatRows="0" autoFilter="0"/>
  <autoFilter ref="A3:AI27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28:AH1048576 E4:H26 J4:M26 O4:Q26 S4:U26 W4:X26 Z4:AA26 AC4:AD26 AF4:AG26 E27:AG27 AH4:AH27">
    <cfRule type="cellIs" dxfId="13" priority="11" stopIfTrue="1" operator="lessThan">
      <formula>0</formula>
    </cfRule>
  </conditionalFormatting>
  <conditionalFormatting sqref="Q3">
    <cfRule type="cellIs" dxfId="12" priority="10" stopIfTrue="1" operator="lessThan">
      <formula>0</formula>
    </cfRule>
  </conditionalFormatting>
  <conditionalFormatting sqref="U3">
    <cfRule type="cellIs" dxfId="11" priority="9" stopIfTrue="1" operator="lessThan">
      <formula>0</formula>
    </cfRule>
  </conditionalFormatting>
  <conditionalFormatting sqref="I4:I26">
    <cfRule type="cellIs" dxfId="10" priority="7" stopIfTrue="1" operator="lessThan">
      <formula>0</formula>
    </cfRule>
  </conditionalFormatting>
  <conditionalFormatting sqref="N4:N26">
    <cfRule type="cellIs" dxfId="9" priority="6" stopIfTrue="1" operator="lessThan">
      <formula>0</formula>
    </cfRule>
  </conditionalFormatting>
  <conditionalFormatting sqref="R4:R26">
    <cfRule type="cellIs" dxfId="8" priority="5" stopIfTrue="1" operator="lessThan">
      <formula>0</formula>
    </cfRule>
  </conditionalFormatting>
  <conditionalFormatting sqref="V4:V26">
    <cfRule type="cellIs" dxfId="7" priority="4" stopIfTrue="1" operator="lessThan">
      <formula>0</formula>
    </cfRule>
  </conditionalFormatting>
  <conditionalFormatting sqref="Y4:Y26">
    <cfRule type="cellIs" dxfId="6" priority="3" stopIfTrue="1" operator="lessThan">
      <formula>0</formula>
    </cfRule>
  </conditionalFormatting>
  <conditionalFormatting sqref="AB4:AB26">
    <cfRule type="cellIs" dxfId="5" priority="2" stopIfTrue="1" operator="lessThan">
      <formula>0</formula>
    </cfRule>
  </conditionalFormatting>
  <conditionalFormatting sqref="AE4:AE26">
    <cfRule type="cellIs" dxfId="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="70" zoomScaleNormal="70" workbookViewId="0">
      <pane xSplit="4" ySplit="3" topLeftCell="Z19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7" sqref="B27:AG27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48" t="s">
        <v>0</v>
      </c>
      <c r="B1" s="47" t="s">
        <v>1</v>
      </c>
      <c r="C1" s="49" t="s">
        <v>2</v>
      </c>
      <c r="D1" s="48" t="s">
        <v>3</v>
      </c>
      <c r="E1" s="47" t="s">
        <v>4</v>
      </c>
      <c r="F1" s="47"/>
      <c r="G1" s="47"/>
      <c r="H1" s="47"/>
      <c r="I1" s="47"/>
      <c r="J1" s="47" t="s">
        <v>5</v>
      </c>
      <c r="K1" s="47"/>
      <c r="L1" s="47"/>
      <c r="M1" s="47"/>
      <c r="N1" s="47"/>
      <c r="O1" s="47" t="s">
        <v>6</v>
      </c>
      <c r="P1" s="47"/>
      <c r="Q1" s="47"/>
      <c r="R1" s="47"/>
      <c r="S1" s="47"/>
      <c r="T1" s="47"/>
      <c r="U1" s="47"/>
      <c r="V1" s="47"/>
      <c r="W1" s="47" t="s">
        <v>7</v>
      </c>
      <c r="X1" s="47"/>
      <c r="Y1" s="47"/>
      <c r="Z1" s="47"/>
      <c r="AA1" s="47"/>
      <c r="AB1" s="47"/>
      <c r="AC1" s="47"/>
      <c r="AD1" s="47"/>
      <c r="AE1" s="47"/>
      <c r="AF1" s="50" t="s">
        <v>8</v>
      </c>
      <c r="AG1" s="50" t="s">
        <v>9</v>
      </c>
      <c r="AH1" s="46" t="s">
        <v>10</v>
      </c>
      <c r="AI1" s="1">
        <f>SUBTOTAL(9,AH:AH)</f>
        <v>684.9</v>
      </c>
    </row>
    <row r="2" spans="1:35" s="2" customFormat="1">
      <c r="A2" s="48"/>
      <c r="B2" s="48"/>
      <c r="C2" s="49"/>
      <c r="D2" s="48"/>
      <c r="E2" s="47"/>
      <c r="F2" s="47"/>
      <c r="G2" s="47"/>
      <c r="H2" s="47"/>
      <c r="I2" s="47"/>
      <c r="J2" s="47"/>
      <c r="K2" s="47"/>
      <c r="L2" s="47"/>
      <c r="M2" s="47"/>
      <c r="N2" s="47"/>
      <c r="O2" s="47" t="s">
        <v>11</v>
      </c>
      <c r="P2" s="47"/>
      <c r="Q2" s="47"/>
      <c r="R2" s="47"/>
      <c r="S2" s="47" t="s">
        <v>12</v>
      </c>
      <c r="T2" s="47"/>
      <c r="U2" s="47"/>
      <c r="V2" s="47"/>
      <c r="W2" s="47" t="s">
        <v>11</v>
      </c>
      <c r="X2" s="47"/>
      <c r="Y2" s="47"/>
      <c r="Z2" s="47" t="s">
        <v>13</v>
      </c>
      <c r="AA2" s="47"/>
      <c r="AB2" s="47"/>
      <c r="AC2" s="47" t="s">
        <v>14</v>
      </c>
      <c r="AD2" s="47"/>
      <c r="AE2" s="47"/>
      <c r="AF2" s="50"/>
      <c r="AG2" s="50"/>
      <c r="AH2" s="46"/>
      <c r="AI2" s="3"/>
    </row>
    <row r="3" spans="1:35" s="9" customFormat="1" ht="103.5">
      <c r="A3" s="48"/>
      <c r="B3" s="48"/>
      <c r="C3" s="49"/>
      <c r="D3" s="48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50"/>
      <c r="AG3" s="50"/>
      <c r="AH3" s="46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9</v>
      </c>
      <c r="F4" s="14">
        <v>0</v>
      </c>
      <c r="G4" s="14">
        <v>0</v>
      </c>
      <c r="H4" s="14">
        <v>0</v>
      </c>
      <c r="I4" s="15">
        <v>9</v>
      </c>
      <c r="J4" s="14">
        <v>16.799999999999997</v>
      </c>
      <c r="K4" s="14">
        <v>3.5999999999999996</v>
      </c>
      <c r="L4" s="14">
        <v>0</v>
      </c>
      <c r="M4" s="14">
        <v>0</v>
      </c>
      <c r="N4" s="15">
        <v>20.399999999999999</v>
      </c>
      <c r="O4" s="14">
        <v>319</v>
      </c>
      <c r="P4" s="14">
        <v>580</v>
      </c>
      <c r="Q4" s="14">
        <v>242</v>
      </c>
      <c r="R4" s="15">
        <v>32.85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1.2</v>
      </c>
      <c r="AG4" s="14">
        <v>7.1999999999999993</v>
      </c>
      <c r="AH4" s="16">
        <f t="shared" ref="AH4:AH27" si="0">IF(D4="","",ROUND(I4+N4+R4+V4+Y4+AB4+AE4+SUM(AF4:AG4),1))</f>
        <v>70.7</v>
      </c>
      <c r="AI4" s="17">
        <f t="shared" ref="AI4:AI27" si="1">IF(AH4="","",ROUND(AH4*10/3,1))</f>
        <v>235.7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1</v>
      </c>
      <c r="F5" s="14">
        <v>0</v>
      </c>
      <c r="G5" s="14">
        <v>0</v>
      </c>
      <c r="H5" s="14">
        <v>0</v>
      </c>
      <c r="I5" s="15">
        <v>1</v>
      </c>
      <c r="J5" s="14">
        <v>20.399999999999999</v>
      </c>
      <c r="K5" s="14">
        <v>8.3999999999999986</v>
      </c>
      <c r="L5" s="14">
        <v>0</v>
      </c>
      <c r="M5" s="14">
        <v>0</v>
      </c>
      <c r="N5" s="15">
        <v>28.799999999999997</v>
      </c>
      <c r="O5" s="14">
        <v>122</v>
      </c>
      <c r="P5" s="14">
        <v>102</v>
      </c>
      <c r="Q5" s="14">
        <v>67</v>
      </c>
      <c r="R5" s="15">
        <v>7.85</v>
      </c>
      <c r="S5" s="14">
        <v>98</v>
      </c>
      <c r="T5" s="14">
        <v>0</v>
      </c>
      <c r="U5" s="14">
        <v>98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0</v>
      </c>
      <c r="AH5" s="16">
        <f t="shared" si="0"/>
        <v>40.1</v>
      </c>
      <c r="AI5" s="17">
        <f t="shared" si="1"/>
        <v>133.69999999999999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0</v>
      </c>
      <c r="G6" s="14">
        <v>0</v>
      </c>
      <c r="H6" s="14">
        <v>0</v>
      </c>
      <c r="I6" s="15">
        <v>2</v>
      </c>
      <c r="J6" s="14">
        <v>20.399999999999995</v>
      </c>
      <c r="K6" s="14">
        <v>6</v>
      </c>
      <c r="L6" s="14">
        <v>0</v>
      </c>
      <c r="M6" s="14">
        <v>0</v>
      </c>
      <c r="N6" s="15">
        <v>26.399999999999995</v>
      </c>
      <c r="O6" s="14">
        <v>114</v>
      </c>
      <c r="P6" s="14">
        <v>243</v>
      </c>
      <c r="Q6" s="14">
        <v>137</v>
      </c>
      <c r="R6" s="15">
        <v>11</v>
      </c>
      <c r="S6" s="14">
        <v>47</v>
      </c>
      <c r="T6" s="14">
        <v>0</v>
      </c>
      <c r="U6" s="14">
        <v>47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0"/>
        <v>39.4</v>
      </c>
      <c r="AI6" s="17">
        <f t="shared" si="1"/>
        <v>131.30000000000001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4</v>
      </c>
      <c r="F7" s="14">
        <v>0</v>
      </c>
      <c r="G7" s="14">
        <v>0</v>
      </c>
      <c r="H7" s="14">
        <v>0</v>
      </c>
      <c r="I7" s="15">
        <v>4</v>
      </c>
      <c r="J7" s="14">
        <v>6</v>
      </c>
      <c r="K7" s="14">
        <v>16</v>
      </c>
      <c r="L7" s="14">
        <v>0</v>
      </c>
      <c r="M7" s="14">
        <v>0</v>
      </c>
      <c r="N7" s="15">
        <v>22</v>
      </c>
      <c r="O7" s="14">
        <v>197</v>
      </c>
      <c r="P7" s="14">
        <v>174</v>
      </c>
      <c r="Q7" s="14">
        <v>164</v>
      </c>
      <c r="R7" s="15">
        <v>10.35</v>
      </c>
      <c r="S7" s="14">
        <v>170</v>
      </c>
      <c r="T7" s="14">
        <v>0</v>
      </c>
      <c r="U7" s="14">
        <v>170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0"/>
        <v>36.4</v>
      </c>
      <c r="AI7" s="17">
        <f t="shared" si="1"/>
        <v>121.3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15.599999999999998</v>
      </c>
      <c r="K8" s="14">
        <v>8</v>
      </c>
      <c r="L8" s="14">
        <v>0</v>
      </c>
      <c r="M8" s="14">
        <v>0</v>
      </c>
      <c r="N8" s="15">
        <v>23.599999999999998</v>
      </c>
      <c r="O8" s="14">
        <v>309</v>
      </c>
      <c r="P8" s="14">
        <v>251</v>
      </c>
      <c r="Q8" s="14">
        <v>292</v>
      </c>
      <c r="R8" s="15">
        <v>13.4</v>
      </c>
      <c r="S8" s="14">
        <v>299</v>
      </c>
      <c r="T8" s="14">
        <v>0</v>
      </c>
      <c r="U8" s="14">
        <v>299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1.2</v>
      </c>
      <c r="AG8" s="14">
        <v>2</v>
      </c>
      <c r="AH8" s="16">
        <f t="shared" si="0"/>
        <v>44.2</v>
      </c>
      <c r="AI8" s="17">
        <f t="shared" si="1"/>
        <v>147.30000000000001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97</v>
      </c>
      <c r="P9" s="14">
        <v>145</v>
      </c>
      <c r="Q9" s="14">
        <v>193</v>
      </c>
      <c r="R9" s="15">
        <v>2.4500000000000002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0"/>
        <v>2.5</v>
      </c>
      <c r="AI9" s="17">
        <f t="shared" si="1"/>
        <v>8.3000000000000007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4</v>
      </c>
      <c r="F10" s="14">
        <v>0</v>
      </c>
      <c r="G10" s="14">
        <v>0</v>
      </c>
      <c r="H10" s="14">
        <v>0</v>
      </c>
      <c r="I10" s="15">
        <v>4</v>
      </c>
      <c r="J10" s="14">
        <v>2.4</v>
      </c>
      <c r="K10" s="14">
        <v>0</v>
      </c>
      <c r="L10" s="14">
        <v>0</v>
      </c>
      <c r="M10" s="14">
        <v>0</v>
      </c>
      <c r="N10" s="15">
        <v>2.4</v>
      </c>
      <c r="O10" s="14">
        <v>124</v>
      </c>
      <c r="P10" s="14">
        <v>220</v>
      </c>
      <c r="Q10" s="14">
        <v>126</v>
      </c>
      <c r="R10" s="15">
        <v>10.9</v>
      </c>
      <c r="S10" s="14">
        <v>204</v>
      </c>
      <c r="T10" s="14">
        <v>0</v>
      </c>
      <c r="U10" s="14">
        <v>204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9.6</v>
      </c>
      <c r="AH10" s="16">
        <f t="shared" si="0"/>
        <v>26.9</v>
      </c>
      <c r="AI10" s="17">
        <f t="shared" si="1"/>
        <v>89.7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22.799999999999997</v>
      </c>
      <c r="K11" s="14">
        <v>12.399999999999999</v>
      </c>
      <c r="L11" s="14">
        <v>0</v>
      </c>
      <c r="M11" s="14">
        <v>0</v>
      </c>
      <c r="N11" s="15">
        <v>35.199999999999996</v>
      </c>
      <c r="O11" s="14">
        <v>129</v>
      </c>
      <c r="P11" s="14">
        <v>126</v>
      </c>
      <c r="Q11" s="14">
        <v>133</v>
      </c>
      <c r="R11" s="15">
        <v>6.1</v>
      </c>
      <c r="S11" s="14">
        <v>114</v>
      </c>
      <c r="T11" s="14">
        <v>0</v>
      </c>
      <c r="U11" s="14">
        <v>114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1.2</v>
      </c>
      <c r="AG11" s="14">
        <v>0</v>
      </c>
      <c r="AH11" s="16">
        <f t="shared" si="0"/>
        <v>42.5</v>
      </c>
      <c r="AI11" s="17">
        <f t="shared" si="1"/>
        <v>141.69999999999999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10</v>
      </c>
      <c r="F12" s="14">
        <v>0</v>
      </c>
      <c r="G12" s="14">
        <v>0</v>
      </c>
      <c r="H12" s="14">
        <v>0</v>
      </c>
      <c r="I12" s="15">
        <v>10</v>
      </c>
      <c r="J12" s="14">
        <v>7.1999999999999993</v>
      </c>
      <c r="K12" s="14">
        <v>1.2</v>
      </c>
      <c r="L12" s="14">
        <v>0</v>
      </c>
      <c r="M12" s="14">
        <v>0</v>
      </c>
      <c r="N12" s="15">
        <v>8.3999999999999986</v>
      </c>
      <c r="O12" s="14">
        <v>245</v>
      </c>
      <c r="P12" s="14">
        <v>19</v>
      </c>
      <c r="Q12" s="14">
        <v>238</v>
      </c>
      <c r="R12" s="15">
        <v>1.3</v>
      </c>
      <c r="S12" s="14">
        <v>58</v>
      </c>
      <c r="T12" s="14">
        <v>0</v>
      </c>
      <c r="U12" s="14">
        <v>58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2.4</v>
      </c>
      <c r="AG12" s="14">
        <v>0</v>
      </c>
      <c r="AH12" s="16">
        <f t="shared" si="0"/>
        <v>22.1</v>
      </c>
      <c r="AI12" s="17">
        <f t="shared" si="1"/>
        <v>73.7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  <c r="J13" s="14">
        <v>10.8</v>
      </c>
      <c r="K13" s="14">
        <v>17.2</v>
      </c>
      <c r="L13" s="14">
        <v>0</v>
      </c>
      <c r="M13" s="14">
        <v>0</v>
      </c>
      <c r="N13" s="15">
        <v>28</v>
      </c>
      <c r="O13" s="14">
        <v>285</v>
      </c>
      <c r="P13" s="14">
        <v>174</v>
      </c>
      <c r="Q13" s="14">
        <v>215</v>
      </c>
      <c r="R13" s="15">
        <v>12.2</v>
      </c>
      <c r="S13" s="14">
        <v>378</v>
      </c>
      <c r="T13" s="14">
        <v>0</v>
      </c>
      <c r="U13" s="14">
        <v>378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2.4</v>
      </c>
      <c r="AG13" s="14">
        <v>0</v>
      </c>
      <c r="AH13" s="16">
        <f t="shared" si="0"/>
        <v>42.6</v>
      </c>
      <c r="AI13" s="17">
        <f t="shared" si="1"/>
        <v>142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2</v>
      </c>
      <c r="F14" s="14">
        <v>0</v>
      </c>
      <c r="G14" s="14">
        <v>0</v>
      </c>
      <c r="H14" s="14">
        <v>0</v>
      </c>
      <c r="I14" s="15">
        <v>2</v>
      </c>
      <c r="J14" s="14">
        <v>7.2</v>
      </c>
      <c r="K14" s="14">
        <v>6</v>
      </c>
      <c r="L14" s="14">
        <v>0</v>
      </c>
      <c r="M14" s="14">
        <v>0</v>
      </c>
      <c r="N14" s="15">
        <v>13.2</v>
      </c>
      <c r="O14" s="14">
        <v>214</v>
      </c>
      <c r="P14" s="14">
        <v>179</v>
      </c>
      <c r="Q14" s="14">
        <v>310</v>
      </c>
      <c r="R14" s="15">
        <v>4.1500000000000004</v>
      </c>
      <c r="S14" s="14">
        <v>52</v>
      </c>
      <c r="T14" s="14">
        <v>0</v>
      </c>
      <c r="U14" s="14">
        <v>52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19.399999999999999</v>
      </c>
      <c r="AI14" s="17">
        <f t="shared" si="1"/>
        <v>64.7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4</v>
      </c>
      <c r="F15" s="14">
        <v>0</v>
      </c>
      <c r="G15" s="14">
        <v>0</v>
      </c>
      <c r="H15" s="14">
        <v>0</v>
      </c>
      <c r="I15" s="15">
        <v>4</v>
      </c>
      <c r="J15" s="14">
        <v>14.399999999999999</v>
      </c>
      <c r="K15" s="14">
        <v>7.2</v>
      </c>
      <c r="L15" s="14">
        <v>0</v>
      </c>
      <c r="M15" s="14">
        <v>0</v>
      </c>
      <c r="N15" s="15">
        <v>21.599999999999998</v>
      </c>
      <c r="O15" s="14">
        <v>91</v>
      </c>
      <c r="P15" s="14">
        <v>28</v>
      </c>
      <c r="Q15" s="14">
        <v>54</v>
      </c>
      <c r="R15" s="15">
        <v>3.25</v>
      </c>
      <c r="S15" s="14">
        <v>201</v>
      </c>
      <c r="T15" s="14">
        <v>0</v>
      </c>
      <c r="U15" s="14">
        <v>201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0</v>
      </c>
      <c r="AH15" s="16">
        <f t="shared" si="0"/>
        <v>30.1</v>
      </c>
      <c r="AI15" s="17">
        <f t="shared" si="1"/>
        <v>100.3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4">
        <v>0</v>
      </c>
      <c r="P16" s="14">
        <v>0</v>
      </c>
      <c r="Q16" s="14">
        <v>0</v>
      </c>
      <c r="R16" s="15">
        <v>0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0</v>
      </c>
      <c r="AI16" s="17">
        <f t="shared" si="1"/>
        <v>0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12</v>
      </c>
      <c r="F17" s="14">
        <v>0</v>
      </c>
      <c r="G17" s="14">
        <v>0</v>
      </c>
      <c r="H17" s="14">
        <v>0</v>
      </c>
      <c r="I17" s="15">
        <v>12</v>
      </c>
      <c r="J17" s="14">
        <v>15.6</v>
      </c>
      <c r="K17" s="14">
        <v>0</v>
      </c>
      <c r="L17" s="14">
        <v>0</v>
      </c>
      <c r="M17" s="14">
        <v>0</v>
      </c>
      <c r="N17" s="15">
        <v>15.6</v>
      </c>
      <c r="O17" s="14">
        <v>205</v>
      </c>
      <c r="P17" s="14">
        <v>463</v>
      </c>
      <c r="Q17" s="14">
        <v>226</v>
      </c>
      <c r="R17" s="15">
        <v>22.1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26.4</v>
      </c>
      <c r="AH17" s="16">
        <f t="shared" si="0"/>
        <v>76.099999999999994</v>
      </c>
      <c r="AI17" s="17">
        <f t="shared" si="1"/>
        <v>253.7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4</v>
      </c>
      <c r="F18" s="14">
        <v>0</v>
      </c>
      <c r="G18" s="14">
        <v>0</v>
      </c>
      <c r="H18" s="14">
        <v>0</v>
      </c>
      <c r="I18" s="15">
        <v>4</v>
      </c>
      <c r="J18" s="14">
        <v>10.8</v>
      </c>
      <c r="K18" s="14">
        <v>3.5999999999999996</v>
      </c>
      <c r="L18" s="14">
        <v>0</v>
      </c>
      <c r="M18" s="14">
        <v>0</v>
      </c>
      <c r="N18" s="15">
        <v>14.4</v>
      </c>
      <c r="O18" s="14">
        <v>144</v>
      </c>
      <c r="P18" s="14">
        <v>186</v>
      </c>
      <c r="Q18" s="14">
        <v>163</v>
      </c>
      <c r="R18" s="15">
        <v>8.35</v>
      </c>
      <c r="S18" s="14">
        <v>50</v>
      </c>
      <c r="T18" s="14">
        <v>0</v>
      </c>
      <c r="U18" s="14">
        <v>50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3.6</v>
      </c>
      <c r="AH18" s="16">
        <f t="shared" si="0"/>
        <v>30.4</v>
      </c>
      <c r="AI18" s="17">
        <f t="shared" si="1"/>
        <v>101.3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4">
        <v>0</v>
      </c>
      <c r="P19" s="14">
        <v>0</v>
      </c>
      <c r="Q19" s="14">
        <v>0</v>
      </c>
      <c r="R19" s="15">
        <v>0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0</v>
      </c>
      <c r="AH19" s="16">
        <f t="shared" si="0"/>
        <v>0</v>
      </c>
      <c r="AI19" s="17">
        <f t="shared" si="1"/>
        <v>0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6</v>
      </c>
      <c r="F20" s="14">
        <v>0</v>
      </c>
      <c r="G20" s="14">
        <v>0</v>
      </c>
      <c r="H20" s="14">
        <v>0</v>
      </c>
      <c r="I20" s="15">
        <v>6</v>
      </c>
      <c r="J20" s="14">
        <v>21.599999999999998</v>
      </c>
      <c r="K20" s="14">
        <v>2.4</v>
      </c>
      <c r="L20" s="14">
        <v>0</v>
      </c>
      <c r="M20" s="14">
        <v>0</v>
      </c>
      <c r="N20" s="15">
        <v>23.999999999999996</v>
      </c>
      <c r="O20" s="14">
        <v>213</v>
      </c>
      <c r="P20" s="14">
        <v>101</v>
      </c>
      <c r="Q20" s="14">
        <v>301</v>
      </c>
      <c r="R20" s="15">
        <v>0.65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0"/>
        <v>31.9</v>
      </c>
      <c r="AI20" s="17">
        <f t="shared" si="1"/>
        <v>106.3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8</v>
      </c>
      <c r="F21" s="14">
        <v>0</v>
      </c>
      <c r="G21" s="14">
        <v>0</v>
      </c>
      <c r="H21" s="14">
        <v>0</v>
      </c>
      <c r="I21" s="15">
        <v>8</v>
      </c>
      <c r="J21" s="14">
        <v>25.199999999999996</v>
      </c>
      <c r="K21" s="14">
        <v>1.2</v>
      </c>
      <c r="L21" s="14">
        <v>0</v>
      </c>
      <c r="M21" s="14">
        <v>0</v>
      </c>
      <c r="N21" s="15">
        <v>26.399999999999995</v>
      </c>
      <c r="O21" s="14">
        <v>350</v>
      </c>
      <c r="P21" s="14">
        <v>46</v>
      </c>
      <c r="Q21" s="14">
        <v>237</v>
      </c>
      <c r="R21" s="15">
        <v>7.95</v>
      </c>
      <c r="S21" s="14">
        <v>155</v>
      </c>
      <c r="T21" s="14">
        <v>0</v>
      </c>
      <c r="U21" s="14">
        <v>155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0"/>
        <v>42.4</v>
      </c>
      <c r="AI21" s="17">
        <f t="shared" si="1"/>
        <v>141.30000000000001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12.8</v>
      </c>
      <c r="K22" s="14">
        <v>1.2</v>
      </c>
      <c r="L22" s="14">
        <v>0</v>
      </c>
      <c r="M22" s="14">
        <v>0</v>
      </c>
      <c r="N22" s="15">
        <v>14</v>
      </c>
      <c r="O22" s="14">
        <v>59</v>
      </c>
      <c r="P22" s="14">
        <v>129</v>
      </c>
      <c r="Q22" s="14">
        <v>152</v>
      </c>
      <c r="R22" s="15">
        <v>1.8</v>
      </c>
      <c r="S22" s="14">
        <v>104</v>
      </c>
      <c r="T22" s="14">
        <v>57</v>
      </c>
      <c r="U22" s="14">
        <v>104</v>
      </c>
      <c r="V22" s="15">
        <v>5.7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12</v>
      </c>
      <c r="AH22" s="16">
        <f t="shared" si="0"/>
        <v>37.5</v>
      </c>
      <c r="AI22" s="17">
        <f t="shared" si="1"/>
        <v>125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10</v>
      </c>
      <c r="F23" s="14">
        <v>0</v>
      </c>
      <c r="G23" s="14">
        <v>0</v>
      </c>
      <c r="H23" s="14">
        <v>0</v>
      </c>
      <c r="I23" s="15">
        <v>10</v>
      </c>
      <c r="J23" s="14">
        <v>2.4</v>
      </c>
      <c r="K23" s="14">
        <v>2.4</v>
      </c>
      <c r="L23" s="14">
        <v>0</v>
      </c>
      <c r="M23" s="14">
        <v>0</v>
      </c>
      <c r="N23" s="15">
        <v>4.8</v>
      </c>
      <c r="O23" s="14">
        <v>110</v>
      </c>
      <c r="P23" s="14">
        <v>188</v>
      </c>
      <c r="Q23" s="14">
        <v>77</v>
      </c>
      <c r="R23" s="15">
        <v>11.05</v>
      </c>
      <c r="S23" s="14">
        <v>129</v>
      </c>
      <c r="T23" s="14">
        <v>110</v>
      </c>
      <c r="U23" s="14">
        <v>129</v>
      </c>
      <c r="V23" s="15">
        <v>11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7.2</v>
      </c>
      <c r="AH23" s="16">
        <f t="shared" si="0"/>
        <v>44.1</v>
      </c>
      <c r="AI23" s="17">
        <f t="shared" si="1"/>
        <v>147</v>
      </c>
    </row>
    <row r="24" spans="1:35">
      <c r="A24" s="10">
        <f>IF(D24="","",SUBTOTAL(3,$D$4:$D24))</f>
        <v>21</v>
      </c>
      <c r="B24" s="11" t="s">
        <v>74</v>
      </c>
      <c r="C24" s="12" t="s">
        <v>75</v>
      </c>
      <c r="D24" s="13" t="s">
        <v>76</v>
      </c>
      <c r="E24" s="14">
        <v>2</v>
      </c>
      <c r="F24" s="14">
        <v>0</v>
      </c>
      <c r="G24" s="14">
        <v>0</v>
      </c>
      <c r="H24" s="14">
        <v>0</v>
      </c>
      <c r="I24" s="15">
        <v>2</v>
      </c>
      <c r="J24" s="14">
        <v>0</v>
      </c>
      <c r="K24" s="14">
        <v>0</v>
      </c>
      <c r="L24" s="14">
        <v>0</v>
      </c>
      <c r="M24" s="14">
        <v>0</v>
      </c>
      <c r="N24" s="15">
        <v>0</v>
      </c>
      <c r="O24" s="14">
        <v>27</v>
      </c>
      <c r="P24" s="14">
        <v>0</v>
      </c>
      <c r="Q24" s="14">
        <v>27</v>
      </c>
      <c r="R24" s="15">
        <v>0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1.2</v>
      </c>
      <c r="AH24" s="16">
        <f t="shared" si="0"/>
        <v>3.2</v>
      </c>
      <c r="AI24" s="17">
        <f t="shared" si="1"/>
        <v>10.7</v>
      </c>
    </row>
    <row r="25" spans="1:35">
      <c r="A25" s="10">
        <f>IF(D25="","",SUBTOTAL(3,$D$4:$D25))</f>
        <v>22</v>
      </c>
      <c r="B25" s="11" t="s">
        <v>77</v>
      </c>
      <c r="C25" s="12" t="s">
        <v>75</v>
      </c>
      <c r="D25" s="13" t="s">
        <v>78</v>
      </c>
      <c r="E25" s="14">
        <v>0</v>
      </c>
      <c r="F25" s="14">
        <v>0</v>
      </c>
      <c r="G25" s="14">
        <v>0</v>
      </c>
      <c r="H25" s="14">
        <v>0</v>
      </c>
      <c r="I25" s="15">
        <v>0</v>
      </c>
      <c r="J25" s="14">
        <v>1.2</v>
      </c>
      <c r="K25" s="14">
        <v>1.2</v>
      </c>
      <c r="L25" s="14">
        <v>0</v>
      </c>
      <c r="M25" s="14">
        <v>0</v>
      </c>
      <c r="N25" s="15">
        <v>2.4</v>
      </c>
      <c r="O25" s="14">
        <v>0</v>
      </c>
      <c r="P25" s="14">
        <v>0</v>
      </c>
      <c r="Q25" s="14">
        <v>0</v>
      </c>
      <c r="R25" s="15">
        <v>0</v>
      </c>
      <c r="S25" s="14">
        <v>59</v>
      </c>
      <c r="T25" s="14">
        <v>0</v>
      </c>
      <c r="U25" s="14">
        <v>59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0"/>
        <v>2.4</v>
      </c>
      <c r="AI25" s="17">
        <f t="shared" si="1"/>
        <v>8</v>
      </c>
    </row>
    <row r="26" spans="1:35">
      <c r="A26" s="10">
        <f>IF(D26="","",SUBTOTAL(3,$D$4:$D26))</f>
        <v>23</v>
      </c>
      <c r="B26" s="11" t="s">
        <v>79</v>
      </c>
      <c r="C26" s="12" t="s">
        <v>80</v>
      </c>
      <c r="D26" s="13" t="s">
        <v>81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129</v>
      </c>
      <c r="T26" s="14">
        <v>0</v>
      </c>
      <c r="U26" s="14">
        <v>129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0"/>
        <v>0</v>
      </c>
      <c r="AI26" s="17">
        <f t="shared" si="1"/>
        <v>0</v>
      </c>
    </row>
    <row r="27" spans="1:35">
      <c r="A27" s="10" t="str">
        <f>IF(D27="","",SUBTOTAL(3,$D$4:$D27))</f>
        <v/>
      </c>
      <c r="B27" s="23"/>
      <c r="C27" s="24"/>
      <c r="D27" s="24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0"/>
        <v/>
      </c>
      <c r="AI27" s="17" t="str">
        <f t="shared" si="1"/>
        <v/>
      </c>
    </row>
    <row r="28" spans="1:35">
      <c r="E28" s="17">
        <f t="shared" ref="E28:AH28" si="2">SUBTOTAL(9,E2:E27)</f>
        <v>86</v>
      </c>
      <c r="F28" s="17">
        <f t="shared" si="2"/>
        <v>0</v>
      </c>
      <c r="G28" s="17">
        <f t="shared" si="2"/>
        <v>0</v>
      </c>
      <c r="H28" s="17">
        <f t="shared" si="2"/>
        <v>0</v>
      </c>
      <c r="I28" s="26">
        <f t="shared" si="2"/>
        <v>86</v>
      </c>
      <c r="J28" s="17">
        <f t="shared" si="2"/>
        <v>233.6</v>
      </c>
      <c r="K28" s="17">
        <f t="shared" si="2"/>
        <v>98.000000000000014</v>
      </c>
      <c r="L28" s="17">
        <f t="shared" si="2"/>
        <v>0</v>
      </c>
      <c r="M28" s="17">
        <f t="shared" si="2"/>
        <v>0</v>
      </c>
      <c r="N28" s="26">
        <f t="shared" si="2"/>
        <v>331.59999999999991</v>
      </c>
      <c r="O28" s="17">
        <f t="shared" si="2"/>
        <v>3354</v>
      </c>
      <c r="P28" s="17">
        <f t="shared" si="2"/>
        <v>3354</v>
      </c>
      <c r="Q28" s="17">
        <f t="shared" si="2"/>
        <v>3354</v>
      </c>
      <c r="R28" s="26">
        <f t="shared" si="2"/>
        <v>167.70000000000002</v>
      </c>
      <c r="S28" s="17">
        <f t="shared" si="2"/>
        <v>2247</v>
      </c>
      <c r="T28" s="17">
        <f t="shared" si="2"/>
        <v>167</v>
      </c>
      <c r="U28" s="17">
        <f t="shared" si="2"/>
        <v>2247</v>
      </c>
      <c r="V28" s="26">
        <f t="shared" si="2"/>
        <v>16.7</v>
      </c>
      <c r="W28" s="17">
        <f t="shared" si="2"/>
        <v>0</v>
      </c>
      <c r="X28" s="17">
        <f t="shared" si="2"/>
        <v>0</v>
      </c>
      <c r="Y28" s="26">
        <f t="shared" si="2"/>
        <v>0</v>
      </c>
      <c r="Z28" s="17">
        <f t="shared" si="2"/>
        <v>0</v>
      </c>
      <c r="AA28" s="17">
        <f t="shared" si="2"/>
        <v>0</v>
      </c>
      <c r="AB28" s="26">
        <f t="shared" si="2"/>
        <v>0</v>
      </c>
      <c r="AC28" s="17">
        <f t="shared" si="2"/>
        <v>0</v>
      </c>
      <c r="AD28" s="17">
        <f t="shared" si="2"/>
        <v>0</v>
      </c>
      <c r="AE28" s="26">
        <f t="shared" si="2"/>
        <v>0</v>
      </c>
      <c r="AF28" s="17">
        <f t="shared" si="2"/>
        <v>13.2</v>
      </c>
      <c r="AG28" s="17">
        <f t="shared" si="2"/>
        <v>69.2</v>
      </c>
      <c r="AH28" s="26">
        <f t="shared" si="2"/>
        <v>684.9</v>
      </c>
    </row>
  </sheetData>
  <sheetProtection formatCells="0" formatColumns="0" formatRows="0" autoFilter="0"/>
  <autoFilter ref="A3:AI27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28:AH1048576 E4:AG27">
    <cfRule type="cellIs" dxfId="3" priority="6" stopIfTrue="1" operator="lessThan">
      <formula>0</formula>
    </cfRule>
  </conditionalFormatting>
  <conditionalFormatting sqref="Q3">
    <cfRule type="cellIs" dxfId="2" priority="5" stopIfTrue="1" operator="lessThan">
      <formula>0</formula>
    </cfRule>
  </conditionalFormatting>
  <conditionalFormatting sqref="U3">
    <cfRule type="cellIs" dxfId="1" priority="4" stopIfTrue="1" operator="lessThan">
      <formula>0</formula>
    </cfRule>
  </conditionalFormatting>
  <conditionalFormatting sqref="AH4:AH27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2017-07-24T06:23:06Z</dcterms:modified>
</cp:coreProperties>
</file>